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2"/>
  </bookViews>
  <sheets>
    <sheet name="титульный" sheetId="1" r:id="rId1"/>
    <sheet name="раздел 1 " sheetId="2" r:id="rId2"/>
    <sheet name="раздел 2" sheetId="3" r:id="rId3"/>
  </sheets>
  <definedNames>
    <definedName name="Excel_BuiltIn__FilterDatabase" localSheetId="1">'раздел 1 '!#REF!</definedName>
    <definedName name="_xlnm.Print_Titles" localSheetId="1">'раздел 1 '!$6:$6</definedName>
  </definedNames>
  <calcPr fullCalcOnLoad="1"/>
</workbook>
</file>

<file path=xl/sharedStrings.xml><?xml version="1.0" encoding="utf-8"?>
<sst xmlns="http://schemas.openxmlformats.org/spreadsheetml/2006/main" count="224" uniqueCount="180">
  <si>
    <t>УТВЕРЖДАЮ</t>
  </si>
  <si>
    <t>Начальник управления образования администрации города-курорта Кисловодска</t>
  </si>
  <si>
    <t>С.Б.Рябошапка</t>
  </si>
  <si>
    <t>М.П.</t>
  </si>
  <si>
    <t>(подпись)</t>
  </si>
  <si>
    <t>(расшифровка подписи)</t>
  </si>
  <si>
    <t xml:space="preserve">финансово-хозяйственной деятельности на 2021 год </t>
  </si>
  <si>
    <t xml:space="preserve"> (на 2021 год и плановый период 2022 и 2023 годов)</t>
  </si>
  <si>
    <t>Наименование органа, осуществляющего функции и полномочия учредителя</t>
  </si>
  <si>
    <t>Управление образования администрации города-курорта Кисловодска</t>
  </si>
  <si>
    <t>Наименование учреждения</t>
  </si>
  <si>
    <t>Адрес фактического местонахождения</t>
  </si>
  <si>
    <t>Единица измерения</t>
  </si>
  <si>
    <t>рубли (с точностью до двух знаков после запятой – 0,00)</t>
  </si>
  <si>
    <t>Раздел 1. Поступления и выплаты</t>
  </si>
  <si>
    <t>Наименование показателя</t>
  </si>
  <si>
    <t>Код строки</t>
  </si>
  <si>
    <t>Код по бюджетной классификации РФ &lt;3&gt;</t>
  </si>
  <si>
    <t>Аналитический код &lt;4&gt;</t>
  </si>
  <si>
    <t>Сумма</t>
  </si>
  <si>
    <t>на 2021 г. текущий финансовый год</t>
  </si>
  <si>
    <t>на 2022 г. первый год планового периода</t>
  </si>
  <si>
    <t>на 2023 г. второй год планового периода</t>
  </si>
  <si>
    <t>за пределами планового периода</t>
  </si>
  <si>
    <t>ВСЕГО, в том числе по типам средств</t>
  </si>
  <si>
    <t>09.01.11</t>
  </si>
  <si>
    <t>Остаток средств на начало текущего финансового года &lt;5&gt;</t>
  </si>
  <si>
    <t>0001</t>
  </si>
  <si>
    <t>X</t>
  </si>
  <si>
    <t>Остаток средств на  конец текущего финансового года &lt;5&gt;</t>
  </si>
  <si>
    <t>0002</t>
  </si>
  <si>
    <t>Доходы, всего:</t>
  </si>
  <si>
    <t>1000</t>
  </si>
  <si>
    <t>в том числе: 
доходы от собственности, всего:</t>
  </si>
  <si>
    <t>1100</t>
  </si>
  <si>
    <t>в том числе:</t>
  </si>
  <si>
    <t>доходы от сдачи в аренду имущества</t>
  </si>
  <si>
    <t>доходы от оказания услуг, работ, компенсации затрат учреждения, всего:</t>
  </si>
  <si>
    <t>1200</t>
  </si>
  <si>
    <t>субсидия на выполнение муниципального задания</t>
  </si>
  <si>
    <t>родительская плата</t>
  </si>
  <si>
    <t>доходы от платной деятельности</t>
  </si>
  <si>
    <t>доходы от штрафов, пеней, иных сумм принудительного изъятия, всего:</t>
  </si>
  <si>
    <t>1300</t>
  </si>
  <si>
    <t>безвозмездные денежные поступления, всего:</t>
  </si>
  <si>
    <t>1400</t>
  </si>
  <si>
    <t>прочие безвозмездные поступления</t>
  </si>
  <si>
    <t>прочие доходы, всего:</t>
  </si>
  <si>
    <t>1500</t>
  </si>
  <si>
    <t>целевые субсидии (субсидии на иные цели)</t>
  </si>
  <si>
    <t>субсидии на осуществление капитальных вложений (бюджетные инвестиции)</t>
  </si>
  <si>
    <t>доходы от операций с активами, всего:</t>
  </si>
  <si>
    <t>Х</t>
  </si>
  <si>
    <t>прочие поступления, всего &lt;6&gt;:</t>
  </si>
  <si>
    <t>увеличение остатоков денежных средств за счет возврата дебиторской задолженности прошлых лет</t>
  </si>
  <si>
    <t>Расходы, всего (строка 2000 должна быть равна: строка 001+строка 1000):</t>
  </si>
  <si>
    <t>2000</t>
  </si>
  <si>
    <t>в том числе:
на выплату персоналу, всего</t>
  </si>
  <si>
    <t>2100</t>
  </si>
  <si>
    <t>оплата труда</t>
  </si>
  <si>
    <t>2110</t>
  </si>
  <si>
    <t>пособия за первые 3 дня временной нетрудоспособности за счет средств работодателя</t>
  </si>
  <si>
    <t>прочие выплаты персоналу, в том числе компенсационного характера</t>
  </si>
  <si>
    <t>2120</t>
  </si>
  <si>
    <t>взносы по обязательному социальному страхованию на выплаты по оплате труда работников и иные выплаты работникам учреждений, всего:</t>
  </si>
  <si>
    <t>2140</t>
  </si>
  <si>
    <t>социальные и иные выплаты населению, всего:</t>
  </si>
  <si>
    <t>2200</t>
  </si>
  <si>
    <t>пособия, компенсации и иные социальные выплаты гражданам, кроме публичных нормативных обязательств</t>
  </si>
  <si>
    <t>2210</t>
  </si>
  <si>
    <t>пособия по социальной помощи населению</t>
  </si>
  <si>
    <t>2220</t>
  </si>
  <si>
    <t>уплата налогов, сборови иных платежей, всего:</t>
  </si>
  <si>
    <t>2300</t>
  </si>
  <si>
    <t>налог на имущество организации и земельный налог</t>
  </si>
  <si>
    <t>2310</t>
  </si>
  <si>
    <t>иные налоги (включаемые в состав расходов) в бюджеты бюджетной системы Российской Федерации, а также государственная пошлина</t>
  </si>
  <si>
    <t>2320</t>
  </si>
  <si>
    <t>уплата штрафов (в том числе административных), пеней, иных платежей</t>
  </si>
  <si>
    <t>2330</t>
  </si>
  <si>
    <t>прочие выплаты (кроме выплат на закупку товаров, работ, услуг), всего</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</si>
  <si>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</si>
  <si>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</si>
  <si>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2510</t>
  </si>
  <si>
    <t>школьные бригады</t>
  </si>
  <si>
    <t>2530</t>
  </si>
  <si>
    <t>расходы на закупку товаров, работ, услуг всего &lt;6&gt;:</t>
  </si>
  <si>
    <t>2600</t>
  </si>
  <si>
    <t>прочую закупку товаров, работ, услуг, всего:</t>
  </si>
  <si>
    <t>2630</t>
  </si>
  <si>
    <t>из них:</t>
  </si>
  <si>
    <t>услуги связи</t>
  </si>
  <si>
    <t>транспортные услуги</t>
  </si>
  <si>
    <t>коммунальные расходы</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</si>
  <si>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</si>
  <si>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</si>
  <si>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</si>
  <si>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</si>
  <si>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</si>
  <si>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увеличение стоимости горюче-смазочных материалов</t>
  </si>
  <si>
    <t>увеличение стоимости прочих оборотных запасов</t>
  </si>
  <si>
    <t>увеличение стоимости прочих материальных запасов однократного применения</t>
  </si>
  <si>
    <t>закупку энергетических ресурсов</t>
  </si>
  <si>
    <t>2650</t>
  </si>
  <si>
    <t>Выплаты, уменьшающие доход, всего &lt;8&gt;</t>
  </si>
  <si>
    <t>3000</t>
  </si>
  <si>
    <t>налог на прибыль &lt;8&gt;</t>
  </si>
  <si>
    <t>3010</t>
  </si>
  <si>
    <t>налог на добавленную стоимость &lt;8&gt;</t>
  </si>
  <si>
    <t>3020</t>
  </si>
  <si>
    <t>прочие налоги, уменьшающие доход &lt;8&gt;</t>
  </si>
  <si>
    <t>3030</t>
  </si>
  <si>
    <t>Прочие выплаты, всего &lt;9&gt;</t>
  </si>
  <si>
    <t>4000</t>
  </si>
  <si>
    <t xml:space="preserve">из них:
возврат в бюджет средств субсидии
</t>
  </si>
  <si>
    <t>4010</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</si>
  <si>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</si>
  <si>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</si>
  <si>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
по строкам 110-1900 коды аналитической группы подвида доходов бюджетов классификации доходов бюджетов;
по строкам 1980-1990 - кодыаналитической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финансированиядефицитов бюджетов классификации источников финансирования дефицитов бюджетов.</t>
  </si>
  <si>
    <t>&lt;4&gt;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2017г. N209н (зарегистрирован в Министерстве юстиции Российской Федерации 12 февраля 2018г., регистрационный номер 50003), и (или) коды иных аналитических показателей, в случае, если Порядком органа-учредителя предусмотрена указанная детализация.</t>
  </si>
  <si>
    <t>&lt;5&gt;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</si>
  <si>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</si>
  <si>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t>&lt;7&gt;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</si>
  <si>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&lt;8&gt;  Показатель отражается со знаком "минус".</t>
  </si>
  <si>
    <t xml:space="preserve">&lt;9&gt;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
</t>
  </si>
  <si>
    <t>Раздел 2. Сведения по выплатам на закупки товаров, работ, услуг &lt;10&gt;</t>
  </si>
  <si>
    <t>№ п/п</t>
  </si>
  <si>
    <t>Коды строк</t>
  </si>
  <si>
    <t>Год начала закупки</t>
  </si>
  <si>
    <t>на 2021г. текущий финансовый год</t>
  </si>
  <si>
    <t>на 2022г. первый год планового периода</t>
  </si>
  <si>
    <t>на 2023г. второй год планового периода</t>
  </si>
  <si>
    <t>Выплаты на закупку товаров, работ, услуг всего &lt;11&gt; равно стр.2640 разд.1:</t>
  </si>
  <si>
    <t>26000</t>
  </si>
  <si>
    <t>х</t>
  </si>
  <si>
    <t>1.1</t>
  </si>
  <si>
    <t>по контрактам (договорам), заключенным до начала текущего финансового года с учетом требований Федерального закона №44-ФЗ  &lt;12&gt;</t>
  </si>
  <si>
    <t>26300</t>
  </si>
  <si>
    <t>1.2</t>
  </si>
  <si>
    <t>по контрактам (договорам), планируемым к заключению в соответствующем финансовом году с учетом требований Федерального закона №44-ФЗ  &lt;12&gt;</t>
  </si>
  <si>
    <t>26400</t>
  </si>
  <si>
    <t>1.2.1</t>
  </si>
  <si>
    <t>за счет субсидий, предоставляемых на финансовое обеспечение выполнения государственного (муниципального) задания</t>
  </si>
  <si>
    <t>26410</t>
  </si>
  <si>
    <t>1.2.2</t>
  </si>
  <si>
    <t>за счет субсидий, предоставляемых в соответствии с абзацем вторым пункта 1 статьи 78.1 Бюджетного кодекса Российской Федерации</t>
  </si>
  <si>
    <t>26420</t>
  </si>
  <si>
    <t>1.2.3</t>
  </si>
  <si>
    <t>за счет субсидий, предоставляемых на осуществление капитальных вложений</t>
  </si>
  <si>
    <t>26430</t>
  </si>
  <si>
    <t>1.2.4</t>
  </si>
  <si>
    <t>за счет прочих источников финансового обеспечения</t>
  </si>
  <si>
    <t>26450</t>
  </si>
  <si>
    <t>2</t>
  </si>
  <si>
    <t>Итого по контрактам (договорам), планируемым к заключению в соответствующем финансовом году в соответствии с Федеральным законом №44-ФЗ, по соответствующем году закупки &lt;13&gt;</t>
  </si>
  <si>
    <t>26500</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</si>
  <si>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</si>
  <si>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</si>
  <si>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закупок товаров, работ, услуг, осуществляемых в соответствии с Федеральным законом N 44-ФЗ.</t>
  </si>
  <si>
    <t>&lt;13&gt;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26450 по соответствующей графе, государственного (муниципального) автономного учреждения - не менее показателя строки 26430 по соответствующей графе.</t>
  </si>
  <si>
    <t>Руководитель  учреждения</t>
  </si>
  <si>
    <t>Заместитель по ФЭВ</t>
  </si>
  <si>
    <t>Муниципальное бюджетное общеобразовательное учреждение Лицей № 4 города-курорта Кисловодска</t>
  </si>
  <si>
    <t>город-курорт Кисловодск, улица Горького, дом 27</t>
  </si>
  <si>
    <t>услуги,работы для целей капитальных вложений</t>
  </si>
  <si>
    <t>И.Н.Зотова</t>
  </si>
  <si>
    <t>И.Ю.Меликова</t>
  </si>
  <si>
    <t>«  12 » марта 2021 г.</t>
  </si>
  <si>
    <t xml:space="preserve">от " 12  " марта 2021 года </t>
  </si>
  <si>
    <t>ПЛАН № 2</t>
  </si>
  <si>
    <t>04.01.01  (01.01.01)</t>
  </si>
  <si>
    <t>04.01.01  (00.00.00)</t>
  </si>
  <si>
    <t>04.02.04</t>
  </si>
  <si>
    <t>04.01.02</t>
  </si>
  <si>
    <t>04.01.03</t>
  </si>
  <si>
    <t>04.01.07</t>
  </si>
  <si>
    <t>04.01.01   (01.01.01)</t>
  </si>
  <si>
    <t>1900</t>
  </si>
  <si>
    <t>1980</t>
  </si>
  <si>
    <t>"_12_"_марта_2021г.</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</si>
</sst>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9">
    <font>
      <sz val="10"/>
      <name val="Arial"/>
      <family val="2"/>
    </font>
    <font>
      <sz val="14"/>
      <name val="Times New Roman"/>
      <family val="1"/>
    </font>
    <font>
      <b/>
      <i/>
      <sz val="12"/>
      <name val="Times New Roman"/>
      <family val="1"/>
    </font>
    <font>
      <sz val="10"/>
      <name val="Times New Roman"/>
      <family val="1"/>
    </font>
    <font>
      <sz val="12"/>
      <name val="Times New Roman"/>
      <family val="1"/>
    </font>
    <font>
      <b/>
      <sz val="18"/>
      <name val="Times New Roman"/>
      <family val="1"/>
    </font>
    <font>
      <b/>
      <sz val="16"/>
      <name val="Times New Roman"/>
      <family val="1"/>
    </font>
    <font>
      <b/>
      <i/>
      <sz val="14"/>
      <name val="Times New Roman"/>
      <family val="1"/>
    </font>
    <font>
      <b/>
      <sz val="14"/>
      <name val="Times New Roman"/>
      <family val="1"/>
    </font>
    <font>
      <sz val="10"/>
      <name val="Calibri"/>
      <family val="2"/>
    </font>
    <font>
      <sz val="12"/>
      <name val="Calibri"/>
      <family val="2"/>
    </font>
    <font>
      <b/>
      <sz val="12"/>
      <name val="Times New Roman"/>
      <family val="1"/>
    </font>
    <font>
      <b/>
      <sz val="10"/>
      <name val="Times New Roman"/>
      <family val="1"/>
    </font>
    <font>
      <i/>
      <sz val="12"/>
      <name val="Times New Roman"/>
      <family val="1"/>
    </font>
    <font>
      <sz val="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48" fillId="32" borderId="0" applyNumberFormat="0" applyBorder="0" applyAlignment="0" applyProtection="0"/>
  </cellStyleXfs>
  <cellXfs count="94">
    <xf numFmtId="0" fontId="0" fillId="0" borderId="0" xfId="0" applyAlignment="1">
      <alignment/>
    </xf>
    <xf numFmtId="0" fontId="1" fillId="0" borderId="0" xfId="0" applyFont="1" applyAlignment="1">
      <alignment/>
    </xf>
    <xf numFmtId="0" fontId="1" fillId="0" borderId="0" xfId="0" applyFont="1" applyAlignment="1">
      <alignment vertical="top" wrapText="1"/>
    </xf>
    <xf numFmtId="0" fontId="1" fillId="0" borderId="0" xfId="0" applyFont="1" applyBorder="1" applyAlignment="1">
      <alignment horizontal="center" vertical="top" wrapText="1"/>
    </xf>
    <xf numFmtId="0" fontId="1" fillId="0" borderId="0" xfId="0" applyFont="1" applyAlignment="1">
      <alignment horizontal="center" wrapText="1"/>
    </xf>
    <xf numFmtId="0" fontId="1" fillId="0" borderId="0" xfId="0" applyFont="1" applyBorder="1" applyAlignment="1">
      <alignment vertical="center" wrapText="1"/>
    </xf>
    <xf numFmtId="0" fontId="1" fillId="0" borderId="10" xfId="0" applyFont="1" applyBorder="1" applyAlignment="1">
      <alignment vertical="center" wrapText="1"/>
    </xf>
    <xf numFmtId="0" fontId="2" fillId="0" borderId="10" xfId="0" applyFont="1" applyBorder="1" applyAlignment="1">
      <alignment horizontal="center" vertical="top" wrapText="1"/>
    </xf>
    <xf numFmtId="0" fontId="3" fillId="0" borderId="0" xfId="0" applyFont="1" applyBorder="1" applyAlignment="1">
      <alignment horizontal="center" vertical="center" wrapText="1"/>
    </xf>
    <xf numFmtId="0" fontId="3" fillId="0" borderId="0" xfId="0" applyFont="1" applyAlignment="1">
      <alignment horizontal="center" vertical="top" wrapText="1"/>
    </xf>
    <xf numFmtId="14" fontId="4" fillId="0" borderId="0" xfId="0" applyNumberFormat="1" applyFont="1" applyAlignment="1">
      <alignment/>
    </xf>
    <xf numFmtId="0" fontId="1" fillId="0" borderId="0" xfId="0" applyFont="1" applyAlignment="1">
      <alignment horizontal="center" vertical="top" wrapText="1"/>
    </xf>
    <xf numFmtId="0" fontId="1" fillId="0" borderId="0" xfId="0" applyFont="1" applyAlignment="1">
      <alignment horizontal="left" vertical="top" wrapText="1"/>
    </xf>
    <xf numFmtId="0" fontId="1" fillId="0" borderId="0" xfId="0" applyFont="1" applyAlignment="1">
      <alignment horizontal="left" wrapText="1"/>
    </xf>
    <xf numFmtId="0" fontId="1" fillId="0" borderId="0" xfId="0" applyFont="1" applyBorder="1" applyAlignment="1">
      <alignment horizontal="left" wrapText="1"/>
    </xf>
    <xf numFmtId="0" fontId="4" fillId="0" borderId="0" xfId="0" applyFont="1" applyAlignment="1">
      <alignment vertical="center"/>
    </xf>
    <xf numFmtId="0" fontId="4" fillId="0" borderId="0" xfId="0" applyFont="1" applyAlignment="1">
      <alignment/>
    </xf>
    <xf numFmtId="0" fontId="4" fillId="0" borderId="0" xfId="0" applyFont="1" applyAlignment="1">
      <alignment horizontal="center"/>
    </xf>
    <xf numFmtId="0" fontId="1" fillId="0" borderId="0" xfId="0" applyFont="1" applyAlignment="1">
      <alignment horizontal="center"/>
    </xf>
    <xf numFmtId="0" fontId="4" fillId="0" borderId="11" xfId="0" applyFont="1" applyBorder="1" applyAlignment="1">
      <alignment horizontal="center" vertical="center" wrapText="1"/>
    </xf>
    <xf numFmtId="0" fontId="3" fillId="0" borderId="0" xfId="0" applyFont="1" applyAlignment="1">
      <alignment horizontal="center" vertical="center"/>
    </xf>
    <xf numFmtId="0" fontId="4" fillId="0" borderId="12" xfId="0" applyFont="1" applyBorder="1" applyAlignment="1">
      <alignment horizontal="center" vertical="center" wrapText="1"/>
    </xf>
    <xf numFmtId="0" fontId="9" fillId="0" borderId="0" xfId="0" applyFont="1" applyAlignment="1">
      <alignment horizontal="center" vertical="center"/>
    </xf>
    <xf numFmtId="0" fontId="4" fillId="0" borderId="0" xfId="0" applyFont="1" applyAlignment="1">
      <alignment horizontal="center" vertical="center" wrapText="1"/>
    </xf>
    <xf numFmtId="49" fontId="4" fillId="0" borderId="12"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0" fontId="4" fillId="0" borderId="0" xfId="0" applyFont="1" applyAlignment="1">
      <alignment horizontal="center" vertical="center"/>
    </xf>
    <xf numFmtId="0" fontId="1" fillId="0" borderId="0" xfId="0" applyFont="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top" wrapText="1"/>
    </xf>
    <xf numFmtId="0" fontId="4" fillId="0" borderId="11" xfId="0" applyFont="1" applyBorder="1" applyAlignment="1">
      <alignment horizontal="left" vertical="center" wrapText="1"/>
    </xf>
    <xf numFmtId="4" fontId="3" fillId="0" borderId="11" xfId="0" applyNumberFormat="1" applyFont="1" applyBorder="1" applyAlignment="1">
      <alignment horizontal="center" vertical="center" wrapText="1"/>
    </xf>
    <xf numFmtId="0" fontId="11" fillId="33" borderId="11" xfId="0" applyFont="1" applyFill="1" applyBorder="1" applyAlignment="1">
      <alignment horizontal="left" vertical="center" wrapText="1"/>
    </xf>
    <xf numFmtId="49" fontId="11" fillId="33" borderId="11" xfId="0" applyNumberFormat="1" applyFont="1" applyFill="1" applyBorder="1" applyAlignment="1">
      <alignment horizontal="center" vertical="center" wrapText="1"/>
    </xf>
    <xf numFmtId="0" fontId="11" fillId="33" borderId="11" xfId="0" applyFont="1" applyFill="1" applyBorder="1" applyAlignment="1">
      <alignment horizontal="center" vertical="center" wrapText="1"/>
    </xf>
    <xf numFmtId="4" fontId="12" fillId="33" borderId="11" xfId="0" applyNumberFormat="1" applyFont="1" applyFill="1" applyBorder="1" applyAlignment="1">
      <alignment horizontal="center" vertical="center" wrapText="1"/>
    </xf>
    <xf numFmtId="0" fontId="11" fillId="0" borderId="0" xfId="0" applyFont="1" applyAlignment="1">
      <alignment/>
    </xf>
    <xf numFmtId="0" fontId="4" fillId="34" borderId="11" xfId="0" applyFont="1" applyFill="1" applyBorder="1" applyAlignment="1">
      <alignment horizontal="left" vertical="center" wrapText="1"/>
    </xf>
    <xf numFmtId="49" fontId="4" fillId="34" borderId="11" xfId="0" applyNumberFormat="1" applyFont="1" applyFill="1" applyBorder="1" applyAlignment="1">
      <alignment horizontal="center" vertical="center" wrapText="1"/>
    </xf>
    <xf numFmtId="0" fontId="4" fillId="34" borderId="11" xfId="0" applyFont="1" applyFill="1" applyBorder="1" applyAlignment="1">
      <alignment horizontal="center" vertical="center" wrapText="1"/>
    </xf>
    <xf numFmtId="4" fontId="3" fillId="34" borderId="11" xfId="0" applyNumberFormat="1" applyFont="1" applyFill="1" applyBorder="1" applyAlignment="1">
      <alignment horizontal="center" vertical="center" wrapText="1"/>
    </xf>
    <xf numFmtId="4" fontId="12" fillId="34" borderId="11" xfId="0" applyNumberFormat="1" applyFont="1" applyFill="1" applyBorder="1" applyAlignment="1">
      <alignment horizontal="center" vertical="center" wrapText="1"/>
    </xf>
    <xf numFmtId="0" fontId="13" fillId="0" borderId="11" xfId="0" applyFont="1" applyBorder="1" applyAlignment="1">
      <alignment horizontal="left" vertical="center" wrapText="1"/>
    </xf>
    <xf numFmtId="4" fontId="3" fillId="0" borderId="11" xfId="0" applyNumberFormat="1" applyFont="1" applyBorder="1" applyAlignment="1">
      <alignment horizontal="center" vertical="center"/>
    </xf>
    <xf numFmtId="0" fontId="4" fillId="33" borderId="11" xfId="0" applyFont="1" applyFill="1" applyBorder="1" applyAlignment="1">
      <alignment horizontal="center" vertical="center" wrapText="1"/>
    </xf>
    <xf numFmtId="0" fontId="4" fillId="35" borderId="11" xfId="0" applyFont="1" applyFill="1" applyBorder="1" applyAlignment="1">
      <alignment horizontal="left" vertical="center" wrapText="1"/>
    </xf>
    <xf numFmtId="49" fontId="4" fillId="35" borderId="11" xfId="0" applyNumberFormat="1" applyFont="1" applyFill="1" applyBorder="1" applyAlignment="1">
      <alignment horizontal="center" vertical="center" wrapText="1"/>
    </xf>
    <xf numFmtId="0" fontId="4" fillId="35" borderId="11" xfId="0" applyFont="1" applyFill="1" applyBorder="1" applyAlignment="1">
      <alignment horizontal="center" vertical="center" wrapText="1"/>
    </xf>
    <xf numFmtId="4" fontId="3" fillId="35" borderId="11" xfId="0" applyNumberFormat="1" applyFont="1" applyFill="1" applyBorder="1" applyAlignment="1">
      <alignment horizontal="center" vertical="center" wrapText="1"/>
    </xf>
    <xf numFmtId="0" fontId="4" fillId="0" borderId="11" xfId="0" applyFont="1" applyBorder="1" applyAlignment="1">
      <alignment wrapText="1"/>
    </xf>
    <xf numFmtId="0" fontId="4" fillId="34" borderId="0" xfId="0" applyFont="1" applyFill="1" applyAlignment="1">
      <alignment horizontal="left" vertical="center" wrapText="1"/>
    </xf>
    <xf numFmtId="0" fontId="4" fillId="33" borderId="11" xfId="0" applyFont="1" applyFill="1" applyBorder="1" applyAlignment="1">
      <alignment horizontal="left" vertical="center" wrapText="1"/>
    </xf>
    <xf numFmtId="49" fontId="4" fillId="33" borderId="11" xfId="0" applyNumberFormat="1" applyFont="1" applyFill="1" applyBorder="1" applyAlignment="1">
      <alignment horizontal="center" vertical="center" wrapText="1"/>
    </xf>
    <xf numFmtId="4" fontId="3" fillId="33" borderId="11" xfId="0" applyNumberFormat="1" applyFont="1" applyFill="1" applyBorder="1" applyAlignment="1">
      <alignment horizontal="center" vertical="center" wrapText="1"/>
    </xf>
    <xf numFmtId="0" fontId="4" fillId="35" borderId="0" xfId="0" applyFont="1" applyFill="1" applyAlignment="1">
      <alignment/>
    </xf>
    <xf numFmtId="0" fontId="13" fillId="35" borderId="11" xfId="0" applyFont="1" applyFill="1" applyBorder="1" applyAlignment="1">
      <alignment horizontal="left" vertical="center" wrapText="1"/>
    </xf>
    <xf numFmtId="0" fontId="0" fillId="0" borderId="0" xfId="0" applyAlignment="1">
      <alignment horizontal="center" vertical="center"/>
    </xf>
    <xf numFmtId="0" fontId="4" fillId="0" borderId="0" xfId="0" applyFont="1" applyAlignment="1">
      <alignment horizontal="left"/>
    </xf>
    <xf numFmtId="0" fontId="3" fillId="0" borderId="11" xfId="0" applyFont="1" applyBorder="1" applyAlignment="1">
      <alignment horizontal="center" vertical="center"/>
    </xf>
    <xf numFmtId="0" fontId="4" fillId="0" borderId="12" xfId="0" applyFont="1" applyBorder="1" applyAlignment="1">
      <alignment horizontal="center" vertical="center"/>
    </xf>
    <xf numFmtId="49" fontId="3" fillId="0" borderId="11" xfId="0" applyNumberFormat="1" applyFont="1" applyBorder="1" applyAlignment="1">
      <alignment horizontal="center" vertical="center"/>
    </xf>
    <xf numFmtId="49" fontId="4" fillId="0" borderId="11" xfId="0" applyNumberFormat="1" applyFont="1" applyBorder="1" applyAlignment="1">
      <alignment horizontal="center" vertical="center"/>
    </xf>
    <xf numFmtId="4" fontId="12" fillId="0" borderId="11" xfId="0" applyNumberFormat="1" applyFont="1" applyBorder="1" applyAlignment="1">
      <alignment horizontal="center" vertical="center"/>
    </xf>
    <xf numFmtId="0" fontId="3" fillId="0" borderId="0" xfId="0" applyFont="1" applyAlignment="1">
      <alignment horizontal="left"/>
    </xf>
    <xf numFmtId="4" fontId="12" fillId="0" borderId="12" xfId="0" applyNumberFormat="1" applyFont="1" applyBorder="1" applyAlignment="1">
      <alignment horizontal="center" vertical="center"/>
    </xf>
    <xf numFmtId="4" fontId="3" fillId="0" borderId="12" xfId="0" applyNumberFormat="1" applyFont="1" applyBorder="1" applyAlignment="1">
      <alignment horizontal="center" vertical="center"/>
    </xf>
    <xf numFmtId="49" fontId="0" fillId="0" borderId="0" xfId="0" applyNumberFormat="1" applyAlignment="1">
      <alignment horizontal="center" vertical="center"/>
    </xf>
    <xf numFmtId="0" fontId="4" fillId="0" borderId="0" xfId="0" applyFont="1" applyAlignment="1">
      <alignment wrapText="1"/>
    </xf>
    <xf numFmtId="0" fontId="4" fillId="0" borderId="10" xfId="0" applyFont="1" applyBorder="1" applyAlignment="1">
      <alignment/>
    </xf>
    <xf numFmtId="0" fontId="7" fillId="0" borderId="0" xfId="0" applyFont="1" applyAlignment="1">
      <alignment horizontal="center" vertical="top"/>
    </xf>
    <xf numFmtId="0" fontId="14" fillId="0" borderId="0" xfId="0" applyFont="1" applyAlignment="1">
      <alignment horizontal="center" vertical="top"/>
    </xf>
    <xf numFmtId="0" fontId="14" fillId="0" borderId="13" xfId="0" applyFont="1" applyBorder="1" applyAlignment="1">
      <alignment horizontal="center" vertical="top"/>
    </xf>
    <xf numFmtId="0" fontId="10" fillId="0" borderId="0" xfId="0" applyFont="1" applyAlignment="1">
      <alignment/>
    </xf>
    <xf numFmtId="0" fontId="1" fillId="0" borderId="0" xfId="0" applyFont="1" applyBorder="1" applyAlignment="1">
      <alignment horizontal="left" vertical="top" wrapText="1"/>
    </xf>
    <xf numFmtId="0" fontId="7" fillId="0" borderId="0" xfId="0" applyFont="1" applyBorder="1" applyAlignment="1">
      <alignment horizontal="center" vertical="top" wrapText="1"/>
    </xf>
    <xf numFmtId="0" fontId="1" fillId="0" borderId="0" xfId="0" applyFont="1" applyBorder="1" applyAlignment="1">
      <alignment horizontal="center" vertical="top" wrapText="1"/>
    </xf>
    <xf numFmtId="0" fontId="7" fillId="0" borderId="0" xfId="0" applyFont="1" applyBorder="1" applyAlignment="1">
      <alignment horizontal="left" vertical="top" wrapText="1"/>
    </xf>
    <xf numFmtId="0" fontId="1" fillId="0" borderId="0" xfId="0" applyFont="1" applyBorder="1" applyAlignment="1">
      <alignment horizontal="right" vertical="top" wrapText="1"/>
    </xf>
    <xf numFmtId="0" fontId="1" fillId="0" borderId="0" xfId="0" applyFont="1" applyBorder="1" applyAlignment="1">
      <alignment horizontal="right" wrapText="1"/>
    </xf>
    <xf numFmtId="0" fontId="5" fillId="0" borderId="0" xfId="0" applyFont="1" applyBorder="1" applyAlignment="1">
      <alignment horizontal="center" vertical="top" wrapText="1"/>
    </xf>
    <xf numFmtId="0" fontId="6" fillId="0" borderId="0" xfId="0" applyFont="1" applyBorder="1" applyAlignment="1">
      <alignment horizontal="center" vertical="top" wrapText="1"/>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4" fillId="35" borderId="0" xfId="0" applyFont="1" applyFill="1" applyBorder="1" applyAlignment="1">
      <alignment horizontal="left" vertical="center" wrapText="1"/>
    </xf>
    <xf numFmtId="0" fontId="8" fillId="0" borderId="0" xfId="0" applyFont="1" applyBorder="1" applyAlignment="1">
      <alignment horizontal="center"/>
    </xf>
    <xf numFmtId="0" fontId="4"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0" xfId="0" applyFont="1" applyBorder="1" applyAlignment="1">
      <alignment horizontal="left"/>
    </xf>
    <xf numFmtId="49" fontId="4" fillId="0" borderId="0" xfId="0" applyNumberFormat="1" applyFont="1" applyBorder="1" applyAlignment="1">
      <alignment horizontal="left" vertical="center" wrapText="1"/>
    </xf>
    <xf numFmtId="11" fontId="4" fillId="0" borderId="0" xfId="0" applyNumberFormat="1" applyFont="1" applyBorder="1" applyAlignment="1">
      <alignment horizontal="left" vertical="center" wrapText="1"/>
    </xf>
    <xf numFmtId="49" fontId="4" fillId="0" borderId="0" xfId="0" applyNumberFormat="1" applyFont="1" applyBorder="1" applyAlignment="1">
      <alignment horizontal="left" vertical="center"/>
    </xf>
    <xf numFmtId="0" fontId="4" fillId="0" borderId="0" xfId="0" applyFont="1" applyBorder="1" applyAlignment="1">
      <alignment horizontal="left" wrapText="1"/>
    </xf>
    <xf numFmtId="0" fontId="8" fillId="0" borderId="0" xfId="0" applyFont="1" applyBorder="1" applyAlignment="1">
      <alignment horizontal="center" vertical="center" wrapText="1"/>
    </xf>
    <xf numFmtId="0" fontId="4" fillId="0" borderId="11"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5"/>
  <sheetViews>
    <sheetView zoomScaleSheetLayoutView="100" zoomScalePageLayoutView="0" workbookViewId="0" topLeftCell="A1">
      <selection activeCell="G12" sqref="G12"/>
    </sheetView>
  </sheetViews>
  <sheetFormatPr defaultColWidth="11.57421875" defaultRowHeight="12.75"/>
  <cols>
    <col min="1" max="1" width="37.421875" style="1" customWidth="1"/>
    <col min="2" max="2" width="15.8515625" style="1" customWidth="1"/>
    <col min="3" max="3" width="19.7109375" style="1" customWidth="1"/>
    <col min="4" max="4" width="13.421875" style="1" customWidth="1"/>
    <col min="5" max="5" width="24.57421875" style="1" customWidth="1"/>
    <col min="6" max="16384" width="11.57421875" style="1" customWidth="1"/>
  </cols>
  <sheetData>
    <row r="1" spans="1:5" ht="22.5" customHeight="1">
      <c r="A1" s="2"/>
      <c r="B1" s="2"/>
      <c r="C1" s="75" t="s">
        <v>0</v>
      </c>
      <c r="D1" s="75"/>
      <c r="E1" s="75"/>
    </row>
    <row r="2" spans="1:5" ht="38.25" customHeight="1">
      <c r="A2" s="2"/>
      <c r="B2" s="2"/>
      <c r="C2" s="77" t="s">
        <v>1</v>
      </c>
      <c r="D2" s="77"/>
      <c r="E2" s="77"/>
    </row>
    <row r="3" spans="1:5" ht="18.75">
      <c r="A3" s="2"/>
      <c r="B3" s="2"/>
      <c r="C3" s="4"/>
      <c r="D3" s="4"/>
      <c r="E3" s="4"/>
    </row>
    <row r="4" spans="1:5" ht="23.25" customHeight="1">
      <c r="A4" s="2"/>
      <c r="B4" s="2"/>
      <c r="C4" s="5"/>
      <c r="D4" s="6"/>
      <c r="E4" s="7" t="s">
        <v>2</v>
      </c>
    </row>
    <row r="5" spans="1:9" ht="18.75">
      <c r="A5" s="2"/>
      <c r="B5" s="2"/>
      <c r="C5" s="8" t="s">
        <v>3</v>
      </c>
      <c r="D5" s="9" t="s">
        <v>4</v>
      </c>
      <c r="E5" s="9" t="s">
        <v>5</v>
      </c>
      <c r="I5" s="10"/>
    </row>
    <row r="6" spans="1:5" ht="27.75" customHeight="1">
      <c r="A6" s="2"/>
      <c r="B6" s="2"/>
      <c r="C6" s="78" t="s">
        <v>167</v>
      </c>
      <c r="D6" s="78"/>
      <c r="E6" s="78"/>
    </row>
    <row r="7" spans="1:5" ht="18.75">
      <c r="A7" s="2"/>
      <c r="B7" s="2"/>
      <c r="C7" s="2"/>
      <c r="D7" s="2"/>
      <c r="E7" s="2"/>
    </row>
    <row r="8" spans="1:5" ht="18.75">
      <c r="A8" s="2"/>
      <c r="B8" s="2"/>
      <c r="C8" s="2"/>
      <c r="D8" s="2"/>
      <c r="E8" s="2"/>
    </row>
    <row r="9" spans="1:5" ht="28.5" customHeight="1">
      <c r="A9" s="79" t="s">
        <v>169</v>
      </c>
      <c r="B9" s="79"/>
      <c r="C9" s="79"/>
      <c r="D9" s="79"/>
      <c r="E9" s="79"/>
    </row>
    <row r="10" spans="1:5" ht="38.25" customHeight="1">
      <c r="A10" s="80" t="s">
        <v>6</v>
      </c>
      <c r="B10" s="80"/>
      <c r="C10" s="80"/>
      <c r="D10" s="80"/>
      <c r="E10" s="80"/>
    </row>
    <row r="11" spans="1:5" ht="38.25" customHeight="1">
      <c r="A11" s="75" t="s">
        <v>7</v>
      </c>
      <c r="B11" s="75"/>
      <c r="C11" s="75"/>
      <c r="D11" s="75"/>
      <c r="E11" s="75"/>
    </row>
    <row r="12" spans="1:5" ht="18.75" customHeight="1">
      <c r="A12" s="74" t="s">
        <v>168</v>
      </c>
      <c r="B12" s="74"/>
      <c r="C12" s="74"/>
      <c r="D12" s="74"/>
      <c r="E12" s="74"/>
    </row>
    <row r="13" spans="1:5" ht="17.25" customHeight="1">
      <c r="A13" s="75"/>
      <c r="B13" s="75"/>
      <c r="C13" s="75"/>
      <c r="D13" s="75"/>
      <c r="E13" s="75"/>
    </row>
    <row r="14" spans="1:5" ht="18.75">
      <c r="A14" s="11"/>
      <c r="B14" s="11"/>
      <c r="C14" s="2"/>
      <c r="D14" s="2"/>
      <c r="E14" s="3"/>
    </row>
    <row r="15" spans="1:5" ht="60" customHeight="1">
      <c r="A15" s="12" t="s">
        <v>8</v>
      </c>
      <c r="B15" s="76" t="s">
        <v>9</v>
      </c>
      <c r="C15" s="76"/>
      <c r="D15" s="76"/>
      <c r="E15" s="76"/>
    </row>
    <row r="16" spans="1:5" ht="26.25" customHeight="1">
      <c r="A16" s="12"/>
      <c r="B16" s="12"/>
      <c r="C16" s="12"/>
      <c r="D16" s="12"/>
      <c r="E16" s="12"/>
    </row>
    <row r="17" spans="1:5" ht="40.5" customHeight="1">
      <c r="A17" s="12" t="s">
        <v>10</v>
      </c>
      <c r="B17" s="76" t="s">
        <v>162</v>
      </c>
      <c r="C17" s="76"/>
      <c r="D17" s="76"/>
      <c r="E17" s="76"/>
    </row>
    <row r="18" spans="1:5" ht="22.5" customHeight="1">
      <c r="A18" s="12"/>
      <c r="B18" s="12"/>
      <c r="C18" s="12"/>
      <c r="D18" s="12"/>
      <c r="E18" s="12"/>
    </row>
    <row r="19" spans="1:5" ht="37.5" customHeight="1">
      <c r="A19" s="12" t="s">
        <v>11</v>
      </c>
      <c r="B19" s="76" t="s">
        <v>163</v>
      </c>
      <c r="C19" s="76"/>
      <c r="D19" s="73"/>
      <c r="E19" s="73"/>
    </row>
    <row r="20" spans="1:5" ht="18.75">
      <c r="A20" s="12"/>
      <c r="B20" s="13"/>
      <c r="C20" s="14"/>
      <c r="D20" s="3"/>
      <c r="E20" s="3"/>
    </row>
    <row r="21" spans="1:5" ht="18.75">
      <c r="A21" s="12"/>
      <c r="B21" s="13"/>
      <c r="C21" s="14"/>
      <c r="D21" s="3"/>
      <c r="E21" s="3"/>
    </row>
    <row r="22" spans="1:5" ht="18.75">
      <c r="A22" s="12"/>
      <c r="B22" s="13"/>
      <c r="C22" s="14"/>
      <c r="D22" s="3"/>
      <c r="E22" s="3"/>
    </row>
    <row r="23" spans="1:5" ht="18.75">
      <c r="A23" s="12"/>
      <c r="B23" s="13"/>
      <c r="C23" s="14"/>
      <c r="D23" s="3"/>
      <c r="E23" s="3"/>
    </row>
    <row r="24" spans="1:5" ht="18.75">
      <c r="A24" s="12"/>
      <c r="B24" s="13"/>
      <c r="C24" s="14"/>
      <c r="D24" s="3"/>
      <c r="E24" s="3"/>
    </row>
    <row r="25" spans="1:5" ht="35.25" customHeight="1">
      <c r="A25" s="12" t="s">
        <v>12</v>
      </c>
      <c r="B25" s="73" t="s">
        <v>13</v>
      </c>
      <c r="C25" s="73"/>
      <c r="D25" s="73"/>
      <c r="E25" s="73"/>
    </row>
  </sheetData>
  <sheetProtection selectLockedCells="1" selectUnlockedCells="1"/>
  <mergeCells count="13">
    <mergeCell ref="C1:E1"/>
    <mergeCell ref="C2:E2"/>
    <mergeCell ref="C6:E6"/>
    <mergeCell ref="A9:E9"/>
    <mergeCell ref="A10:E10"/>
    <mergeCell ref="A11:E11"/>
    <mergeCell ref="B25:E25"/>
    <mergeCell ref="A12:E12"/>
    <mergeCell ref="A13:E13"/>
    <mergeCell ref="B15:E15"/>
    <mergeCell ref="B17:E17"/>
    <mergeCell ref="B19:C19"/>
    <mergeCell ref="D19:E19"/>
  </mergeCells>
  <printOptions/>
  <pageMargins left="0.5902777777777778" right="0.39375" top="0.5902777777777778" bottom="0.39375" header="0.5118055555555555" footer="0.5118055555555555"/>
  <pageSetup firstPageNumber="1" useFirstPageNumber="1" fitToHeight="0" fitToWidth="1"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D86"/>
  <sheetViews>
    <sheetView zoomScale="85" zoomScaleNormal="85" zoomScaleSheetLayoutView="100" zoomScalePageLayoutView="0" workbookViewId="0" topLeftCell="A1">
      <pane xSplit="4" ySplit="6" topLeftCell="E51" activePane="bottomRight" state="frozen"/>
      <selection pane="topLeft" activeCell="A1" sqref="A1"/>
      <selection pane="topRight" activeCell="E1" sqref="E1"/>
      <selection pane="bottomLeft" activeCell="A19" sqref="A19"/>
      <selection pane="bottomRight" activeCell="L59" sqref="L59"/>
    </sheetView>
  </sheetViews>
  <sheetFormatPr defaultColWidth="11.57421875" defaultRowHeight="12.75"/>
  <cols>
    <col min="1" max="1" width="36.421875" style="15" customWidth="1"/>
    <col min="2" max="2" width="8.140625" style="16" customWidth="1"/>
    <col min="3" max="3" width="10.421875" style="16" customWidth="1"/>
    <col min="4" max="4" width="10.57421875" style="16" customWidth="1"/>
    <col min="5" max="8" width="13.7109375" style="16" customWidth="1"/>
    <col min="9" max="9" width="13.7109375" style="16" hidden="1" customWidth="1"/>
    <col min="10" max="12" width="13.7109375" style="16" customWidth="1"/>
    <col min="13" max="27" width="13.7109375" style="17" customWidth="1"/>
    <col min="28" max="28" width="11.57421875" style="16" customWidth="1"/>
    <col min="29" max="29" width="18.8515625" style="16" customWidth="1"/>
    <col min="30" max="30" width="13.28125" style="16" customWidth="1"/>
    <col min="31" max="16384" width="11.57421875" style="16" customWidth="1"/>
  </cols>
  <sheetData>
    <row r="1" spans="1:27" s="1" customFormat="1" ht="18.75" customHeight="1">
      <c r="A1" s="84" t="s">
        <v>14</v>
      </c>
      <c r="B1" s="84"/>
      <c r="C1" s="84"/>
      <c r="D1" s="84"/>
      <c r="E1" s="84"/>
      <c r="F1" s="84"/>
      <c r="G1" s="84"/>
      <c r="H1" s="84"/>
      <c r="I1" s="84"/>
      <c r="J1" s="84"/>
      <c r="K1" s="84"/>
      <c r="L1" s="84"/>
      <c r="M1" s="84"/>
      <c r="N1" s="84"/>
      <c r="O1" s="84"/>
      <c r="P1" s="84"/>
      <c r="Q1" s="84"/>
      <c r="R1" s="84"/>
      <c r="S1" s="84"/>
      <c r="T1" s="84"/>
      <c r="U1" s="84"/>
      <c r="V1" s="84"/>
      <c r="W1" s="84"/>
      <c r="X1" s="84"/>
      <c r="Y1" s="84"/>
      <c r="Z1" s="84"/>
      <c r="AA1" s="84"/>
    </row>
    <row r="2" spans="1:27" s="1" customFormat="1" ht="18.75">
      <c r="A2" s="15"/>
      <c r="M2" s="18"/>
      <c r="N2" s="18"/>
      <c r="O2" s="18"/>
      <c r="P2" s="18"/>
      <c r="Q2" s="18"/>
      <c r="R2" s="18"/>
      <c r="S2" s="18"/>
      <c r="T2" s="18"/>
      <c r="U2" s="18"/>
      <c r="V2" s="18"/>
      <c r="W2" s="18"/>
      <c r="X2" s="18"/>
      <c r="Y2" s="18"/>
      <c r="Z2" s="18"/>
      <c r="AA2" s="18"/>
    </row>
    <row r="3" spans="1:27" s="20" customFormat="1" ht="19.5" customHeight="1">
      <c r="A3" s="85" t="s">
        <v>15</v>
      </c>
      <c r="B3" s="86" t="s">
        <v>16</v>
      </c>
      <c r="C3" s="86" t="s">
        <v>17</v>
      </c>
      <c r="D3" s="86" t="s">
        <v>18</v>
      </c>
      <c r="E3" s="85" t="s">
        <v>19</v>
      </c>
      <c r="F3" s="85"/>
      <c r="G3" s="85"/>
      <c r="H3" s="85"/>
      <c r="I3" s="85"/>
      <c r="J3" s="85"/>
      <c r="K3" s="85"/>
      <c r="L3" s="85"/>
      <c r="M3" s="85"/>
      <c r="N3" s="85"/>
      <c r="O3" s="85"/>
      <c r="P3" s="85"/>
      <c r="Q3" s="85"/>
      <c r="R3" s="85"/>
      <c r="S3" s="85"/>
      <c r="T3" s="85"/>
      <c r="U3" s="85"/>
      <c r="V3" s="85"/>
      <c r="W3" s="85"/>
      <c r="X3" s="85"/>
      <c r="Y3" s="85"/>
      <c r="Z3" s="85"/>
      <c r="AA3" s="85"/>
    </row>
    <row r="4" spans="1:30" s="20" customFormat="1" ht="39" customHeight="1">
      <c r="A4" s="85"/>
      <c r="B4" s="86"/>
      <c r="C4" s="86"/>
      <c r="D4" s="86"/>
      <c r="E4" s="85" t="s">
        <v>20</v>
      </c>
      <c r="F4" s="85"/>
      <c r="G4" s="85"/>
      <c r="H4" s="85"/>
      <c r="I4" s="85"/>
      <c r="J4" s="85"/>
      <c r="K4" s="85"/>
      <c r="L4" s="85"/>
      <c r="M4" s="85" t="s">
        <v>21</v>
      </c>
      <c r="N4" s="85"/>
      <c r="O4" s="85"/>
      <c r="P4" s="85"/>
      <c r="Q4" s="85"/>
      <c r="R4" s="85"/>
      <c r="S4" s="85"/>
      <c r="T4" s="85" t="s">
        <v>22</v>
      </c>
      <c r="U4" s="85"/>
      <c r="V4" s="85"/>
      <c r="W4" s="85"/>
      <c r="X4" s="85"/>
      <c r="Y4" s="85"/>
      <c r="Z4" s="85"/>
      <c r="AA4" s="21" t="s">
        <v>23</v>
      </c>
      <c r="AD4" s="22"/>
    </row>
    <row r="5" spans="1:30" s="26" customFormat="1" ht="94.5" customHeight="1">
      <c r="A5" s="85"/>
      <c r="B5" s="86"/>
      <c r="C5" s="86"/>
      <c r="D5" s="86"/>
      <c r="E5" s="23" t="s">
        <v>24</v>
      </c>
      <c r="F5" s="24" t="s">
        <v>170</v>
      </c>
      <c r="G5" s="24" t="s">
        <v>171</v>
      </c>
      <c r="H5" s="24" t="s">
        <v>172</v>
      </c>
      <c r="I5" s="24" t="s">
        <v>25</v>
      </c>
      <c r="J5" s="24" t="s">
        <v>173</v>
      </c>
      <c r="K5" s="24" t="s">
        <v>174</v>
      </c>
      <c r="L5" s="25" t="s">
        <v>175</v>
      </c>
      <c r="M5" s="23" t="s">
        <v>24</v>
      </c>
      <c r="N5" s="24" t="s">
        <v>170</v>
      </c>
      <c r="O5" s="24" t="s">
        <v>171</v>
      </c>
      <c r="P5" s="24" t="s">
        <v>172</v>
      </c>
      <c r="Q5" s="24" t="s">
        <v>173</v>
      </c>
      <c r="R5" s="24" t="s">
        <v>174</v>
      </c>
      <c r="S5" s="25" t="s">
        <v>175</v>
      </c>
      <c r="T5" s="23" t="s">
        <v>24</v>
      </c>
      <c r="U5" s="24" t="s">
        <v>176</v>
      </c>
      <c r="V5" s="24" t="s">
        <v>171</v>
      </c>
      <c r="W5" s="24" t="s">
        <v>172</v>
      </c>
      <c r="X5" s="24" t="s">
        <v>173</v>
      </c>
      <c r="Y5" s="24" t="s">
        <v>174</v>
      </c>
      <c r="Z5" s="24" t="s">
        <v>175</v>
      </c>
      <c r="AA5" s="24"/>
      <c r="AC5" s="27"/>
      <c r="AD5" s="28"/>
    </row>
    <row r="6" spans="1:27" ht="18" customHeight="1">
      <c r="A6" s="19">
        <v>1</v>
      </c>
      <c r="B6" s="19">
        <v>2</v>
      </c>
      <c r="C6" s="29">
        <v>3</v>
      </c>
      <c r="D6" s="29">
        <v>4</v>
      </c>
      <c r="E6" s="29">
        <v>5</v>
      </c>
      <c r="F6" s="19">
        <v>6</v>
      </c>
      <c r="G6" s="19">
        <v>7</v>
      </c>
      <c r="H6" s="29">
        <v>8</v>
      </c>
      <c r="I6" s="29">
        <v>8</v>
      </c>
      <c r="J6" s="29">
        <v>9</v>
      </c>
      <c r="K6" s="29">
        <v>10</v>
      </c>
      <c r="L6" s="29">
        <v>11</v>
      </c>
      <c r="M6" s="19">
        <v>12</v>
      </c>
      <c r="N6" s="19">
        <v>13</v>
      </c>
      <c r="O6" s="29">
        <v>14</v>
      </c>
      <c r="P6" s="29">
        <v>15</v>
      </c>
      <c r="Q6" s="29">
        <v>16</v>
      </c>
      <c r="R6" s="19">
        <v>17</v>
      </c>
      <c r="S6" s="19">
        <v>18</v>
      </c>
      <c r="T6" s="19">
        <v>19</v>
      </c>
      <c r="U6" s="29">
        <v>20</v>
      </c>
      <c r="V6" s="29">
        <v>21</v>
      </c>
      <c r="W6" s="29">
        <v>22</v>
      </c>
      <c r="X6" s="19">
        <v>23</v>
      </c>
      <c r="Y6" s="19">
        <v>24</v>
      </c>
      <c r="Z6" s="19">
        <v>25</v>
      </c>
      <c r="AA6" s="29">
        <v>26</v>
      </c>
    </row>
    <row r="7" spans="1:27" ht="37.5" customHeight="1">
      <c r="A7" s="30" t="s">
        <v>26</v>
      </c>
      <c r="B7" s="25" t="s">
        <v>27</v>
      </c>
      <c r="C7" s="19" t="s">
        <v>28</v>
      </c>
      <c r="D7" s="19" t="s">
        <v>28</v>
      </c>
      <c r="E7" s="31">
        <f>SUM(F7:K7)</f>
        <v>250669.22</v>
      </c>
      <c r="F7" s="31">
        <v>238003.8</v>
      </c>
      <c r="G7" s="31"/>
      <c r="H7" s="31"/>
      <c r="I7" s="31"/>
      <c r="J7" s="31">
        <v>12665.42</v>
      </c>
      <c r="K7" s="31"/>
      <c r="L7" s="31"/>
      <c r="M7" s="31">
        <f>SUM(N7:R7)</f>
        <v>0</v>
      </c>
      <c r="N7" s="31"/>
      <c r="O7" s="31"/>
      <c r="P7" s="31"/>
      <c r="Q7" s="31"/>
      <c r="R7" s="31"/>
      <c r="S7" s="31"/>
      <c r="T7" s="31">
        <f>SUM(U7:Y7)</f>
        <v>0</v>
      </c>
      <c r="U7" s="31"/>
      <c r="V7" s="31"/>
      <c r="W7" s="31"/>
      <c r="X7" s="31"/>
      <c r="Y7" s="31"/>
      <c r="Z7" s="31"/>
      <c r="AA7" s="31"/>
    </row>
    <row r="8" spans="1:27" ht="37.5" customHeight="1">
      <c r="A8" s="30" t="s">
        <v>29</v>
      </c>
      <c r="B8" s="25" t="s">
        <v>30</v>
      </c>
      <c r="C8" s="19" t="s">
        <v>28</v>
      </c>
      <c r="D8" s="19" t="s">
        <v>28</v>
      </c>
      <c r="E8" s="31">
        <f>SUM(F8:K8)</f>
        <v>0</v>
      </c>
      <c r="F8" s="31"/>
      <c r="G8" s="31"/>
      <c r="H8" s="31"/>
      <c r="I8" s="31"/>
      <c r="J8" s="31"/>
      <c r="K8" s="31"/>
      <c r="L8" s="31"/>
      <c r="M8" s="31">
        <f>SUM(N8:R8)</f>
        <v>0</v>
      </c>
      <c r="N8" s="31"/>
      <c r="O8" s="31"/>
      <c r="P8" s="31"/>
      <c r="Q8" s="31"/>
      <c r="R8" s="31"/>
      <c r="S8" s="31"/>
      <c r="T8" s="31">
        <f>SUM(U8:Y8)</f>
        <v>0</v>
      </c>
      <c r="U8" s="31"/>
      <c r="V8" s="31"/>
      <c r="W8" s="31"/>
      <c r="X8" s="31"/>
      <c r="Y8" s="31"/>
      <c r="Z8" s="31"/>
      <c r="AA8" s="31"/>
    </row>
    <row r="9" spans="1:27" s="36" customFormat="1" ht="37.5" customHeight="1">
      <c r="A9" s="32" t="s">
        <v>31</v>
      </c>
      <c r="B9" s="33" t="s">
        <v>32</v>
      </c>
      <c r="C9" s="34"/>
      <c r="D9" s="34"/>
      <c r="E9" s="35">
        <f>SUM(F9:L9)</f>
        <v>35258480</v>
      </c>
      <c r="F9" s="35">
        <f aca="true" t="shared" si="0" ref="F9:L9">F10+F13+F18+F21+F24+F28+F30</f>
        <v>6440480</v>
      </c>
      <c r="G9" s="35">
        <f t="shared" si="0"/>
        <v>21002580</v>
      </c>
      <c r="H9" s="35">
        <f t="shared" si="0"/>
        <v>7164520</v>
      </c>
      <c r="I9" s="35">
        <f t="shared" si="0"/>
        <v>0</v>
      </c>
      <c r="J9" s="35">
        <f t="shared" si="0"/>
        <v>650899.9999999999</v>
      </c>
      <c r="K9" s="35">
        <f t="shared" si="0"/>
        <v>0</v>
      </c>
      <c r="L9" s="35">
        <f t="shared" si="0"/>
        <v>0</v>
      </c>
      <c r="M9" s="35">
        <f>SUM(N9:R9)</f>
        <v>35439260</v>
      </c>
      <c r="N9" s="35">
        <f aca="true" t="shared" si="1" ref="N9:S9">N10+N13+N18+N21+N24+N28+N30</f>
        <v>6402170</v>
      </c>
      <c r="O9" s="35">
        <f t="shared" si="1"/>
        <v>21292410</v>
      </c>
      <c r="P9" s="35">
        <f t="shared" si="1"/>
        <v>7093780</v>
      </c>
      <c r="Q9" s="35">
        <f t="shared" si="1"/>
        <v>650900</v>
      </c>
      <c r="R9" s="35">
        <f t="shared" si="1"/>
        <v>0</v>
      </c>
      <c r="S9" s="35">
        <f t="shared" si="1"/>
        <v>0</v>
      </c>
      <c r="T9" s="35">
        <f>SUM(U9:Z9)</f>
        <v>35991790</v>
      </c>
      <c r="U9" s="35">
        <f aca="true" t="shared" si="2" ref="U9:Z9">U10+U13+U18+U21+U24+U28+U30</f>
        <v>6402170</v>
      </c>
      <c r="V9" s="35">
        <f t="shared" si="2"/>
        <v>21844940</v>
      </c>
      <c r="W9" s="35">
        <f t="shared" si="2"/>
        <v>7093780</v>
      </c>
      <c r="X9" s="35">
        <f t="shared" si="2"/>
        <v>650900</v>
      </c>
      <c r="Y9" s="35">
        <f t="shared" si="2"/>
        <v>0</v>
      </c>
      <c r="Z9" s="35">
        <f t="shared" si="2"/>
        <v>0</v>
      </c>
      <c r="AA9" s="35">
        <v>0</v>
      </c>
    </row>
    <row r="10" spans="1:27" ht="37.5" customHeight="1">
      <c r="A10" s="37" t="s">
        <v>33</v>
      </c>
      <c r="B10" s="38" t="s">
        <v>34</v>
      </c>
      <c r="C10" s="39">
        <v>120</v>
      </c>
      <c r="D10" s="39"/>
      <c r="E10" s="40">
        <f>SUM(F10:L10)</f>
        <v>0</v>
      </c>
      <c r="F10" s="40">
        <f aca="true" t="shared" si="3" ref="F10:S10">SUM(F12)</f>
        <v>0</v>
      </c>
      <c r="G10" s="40">
        <f t="shared" si="3"/>
        <v>0</v>
      </c>
      <c r="H10" s="40">
        <f t="shared" si="3"/>
        <v>0</v>
      </c>
      <c r="I10" s="40">
        <f t="shared" si="3"/>
        <v>0</v>
      </c>
      <c r="J10" s="40">
        <f t="shared" si="3"/>
        <v>0</v>
      </c>
      <c r="K10" s="40">
        <f t="shared" si="3"/>
        <v>0</v>
      </c>
      <c r="L10" s="40">
        <f t="shared" si="3"/>
        <v>0</v>
      </c>
      <c r="M10" s="40">
        <f t="shared" si="3"/>
        <v>0</v>
      </c>
      <c r="N10" s="40">
        <f t="shared" si="3"/>
        <v>0</v>
      </c>
      <c r="O10" s="40">
        <f t="shared" si="3"/>
        <v>0</v>
      </c>
      <c r="P10" s="40">
        <f t="shared" si="3"/>
        <v>0</v>
      </c>
      <c r="Q10" s="40">
        <f t="shared" si="3"/>
        <v>0</v>
      </c>
      <c r="R10" s="40">
        <f t="shared" si="3"/>
        <v>0</v>
      </c>
      <c r="S10" s="40">
        <f t="shared" si="3"/>
        <v>0</v>
      </c>
      <c r="T10" s="41">
        <f>SUM(U10:Z10)</f>
        <v>0</v>
      </c>
      <c r="U10" s="40">
        <f aca="true" t="shared" si="4" ref="U10:Z10">SUM(U12)</f>
        <v>0</v>
      </c>
      <c r="V10" s="40">
        <f t="shared" si="4"/>
        <v>0</v>
      </c>
      <c r="W10" s="40">
        <f t="shared" si="4"/>
        <v>0</v>
      </c>
      <c r="X10" s="40">
        <f t="shared" si="4"/>
        <v>0</v>
      </c>
      <c r="Y10" s="40">
        <f t="shared" si="4"/>
        <v>0</v>
      </c>
      <c r="Z10" s="40">
        <f t="shared" si="4"/>
        <v>0</v>
      </c>
      <c r="AA10" s="40">
        <v>0</v>
      </c>
    </row>
    <row r="11" spans="1:27" ht="17.25" customHeight="1">
      <c r="A11" s="42" t="s">
        <v>35</v>
      </c>
      <c r="B11" s="25"/>
      <c r="C11" s="19"/>
      <c r="D11" s="19"/>
      <c r="E11" s="31"/>
      <c r="F11" s="31"/>
      <c r="G11" s="31"/>
      <c r="H11" s="31"/>
      <c r="I11" s="31"/>
      <c r="J11" s="31"/>
      <c r="K11" s="31"/>
      <c r="L11" s="31"/>
      <c r="M11" s="31"/>
      <c r="N11" s="31"/>
      <c r="O11" s="31"/>
      <c r="P11" s="31"/>
      <c r="Q11" s="31"/>
      <c r="R11" s="31"/>
      <c r="S11" s="31"/>
      <c r="T11" s="31"/>
      <c r="U11" s="31"/>
      <c r="V11" s="31"/>
      <c r="W11" s="31"/>
      <c r="X11" s="31"/>
      <c r="Y11" s="31"/>
      <c r="Z11" s="31"/>
      <c r="AA11" s="31"/>
    </row>
    <row r="12" spans="1:27" ht="37.5" customHeight="1">
      <c r="A12" s="30" t="s">
        <v>36</v>
      </c>
      <c r="B12" s="25"/>
      <c r="C12" s="19"/>
      <c r="D12" s="19"/>
      <c r="E12" s="31">
        <f>SUM(F12:L12)</f>
        <v>0</v>
      </c>
      <c r="F12" s="31"/>
      <c r="G12" s="31"/>
      <c r="H12" s="31"/>
      <c r="I12" s="31"/>
      <c r="J12" s="31"/>
      <c r="K12" s="31"/>
      <c r="L12" s="31"/>
      <c r="M12" s="31">
        <f>SUM(N12:S12)</f>
        <v>0</v>
      </c>
      <c r="N12" s="31"/>
      <c r="O12" s="31"/>
      <c r="P12" s="31"/>
      <c r="Q12" s="31"/>
      <c r="R12" s="31"/>
      <c r="S12" s="31"/>
      <c r="T12" s="31">
        <f>SUM(U12:Z12)</f>
        <v>0</v>
      </c>
      <c r="U12" s="31"/>
      <c r="V12" s="31"/>
      <c r="W12" s="31"/>
      <c r="X12" s="31"/>
      <c r="Y12" s="31"/>
      <c r="Z12" s="31"/>
      <c r="AA12" s="31"/>
    </row>
    <row r="13" spans="1:27" ht="37.5" customHeight="1">
      <c r="A13" s="37" t="s">
        <v>37</v>
      </c>
      <c r="B13" s="38" t="s">
        <v>38</v>
      </c>
      <c r="C13" s="39">
        <v>130</v>
      </c>
      <c r="D13" s="39"/>
      <c r="E13" s="40">
        <f>SUM(F13:L13)</f>
        <v>28093960</v>
      </c>
      <c r="F13" s="40">
        <f aca="true" t="shared" si="5" ref="F13:S13">SUM(F15:F17)</f>
        <v>6440480</v>
      </c>
      <c r="G13" s="40">
        <f t="shared" si="5"/>
        <v>21002580</v>
      </c>
      <c r="H13" s="40">
        <f t="shared" si="5"/>
        <v>0</v>
      </c>
      <c r="I13" s="40">
        <f t="shared" si="5"/>
        <v>0</v>
      </c>
      <c r="J13" s="40">
        <f t="shared" si="5"/>
        <v>650899.9999999999</v>
      </c>
      <c r="K13" s="40">
        <f t="shared" si="5"/>
        <v>0</v>
      </c>
      <c r="L13" s="40">
        <f t="shared" si="5"/>
        <v>0</v>
      </c>
      <c r="M13" s="40">
        <f t="shared" si="5"/>
        <v>28345480</v>
      </c>
      <c r="N13" s="40">
        <f t="shared" si="5"/>
        <v>6402170</v>
      </c>
      <c r="O13" s="40">
        <f t="shared" si="5"/>
        <v>21292410</v>
      </c>
      <c r="P13" s="40">
        <f t="shared" si="5"/>
        <v>0</v>
      </c>
      <c r="Q13" s="40">
        <f t="shared" si="5"/>
        <v>650900</v>
      </c>
      <c r="R13" s="40">
        <f t="shared" si="5"/>
        <v>0</v>
      </c>
      <c r="S13" s="40">
        <f t="shared" si="5"/>
        <v>0</v>
      </c>
      <c r="T13" s="40">
        <f>SUM(U13:Z13)</f>
        <v>28898010</v>
      </c>
      <c r="U13" s="40">
        <f aca="true" t="shared" si="6" ref="U13:Z13">SUM(U15:U17)</f>
        <v>6402170</v>
      </c>
      <c r="V13" s="40">
        <f t="shared" si="6"/>
        <v>21844940</v>
      </c>
      <c r="W13" s="40">
        <f t="shared" si="6"/>
        <v>0</v>
      </c>
      <c r="X13" s="40">
        <f t="shared" si="6"/>
        <v>650900</v>
      </c>
      <c r="Y13" s="40">
        <f t="shared" si="6"/>
        <v>0</v>
      </c>
      <c r="Z13" s="40">
        <f t="shared" si="6"/>
        <v>0</v>
      </c>
      <c r="AA13" s="40">
        <v>0</v>
      </c>
    </row>
    <row r="14" spans="1:27" ht="16.5" customHeight="1">
      <c r="A14" s="42" t="s">
        <v>35</v>
      </c>
      <c r="B14" s="25"/>
      <c r="C14" s="19"/>
      <c r="D14" s="19"/>
      <c r="E14" s="31"/>
      <c r="F14" s="31"/>
      <c r="G14" s="31"/>
      <c r="H14" s="31"/>
      <c r="I14" s="31"/>
      <c r="J14" s="31"/>
      <c r="K14" s="31"/>
      <c r="L14" s="31"/>
      <c r="M14" s="31"/>
      <c r="N14" s="31"/>
      <c r="O14" s="31"/>
      <c r="P14" s="31"/>
      <c r="Q14" s="31"/>
      <c r="R14" s="31"/>
      <c r="S14" s="31"/>
      <c r="T14" s="31"/>
      <c r="U14" s="31"/>
      <c r="V14" s="31"/>
      <c r="W14" s="31"/>
      <c r="X14" s="31"/>
      <c r="Y14" s="31"/>
      <c r="Z14" s="31"/>
      <c r="AA14" s="31"/>
    </row>
    <row r="15" spans="1:27" ht="37.5" customHeight="1">
      <c r="A15" s="30" t="s">
        <v>39</v>
      </c>
      <c r="B15" s="25"/>
      <c r="C15" s="19"/>
      <c r="D15" s="19"/>
      <c r="E15" s="31">
        <f>SUM(F15:L15)</f>
        <v>27443060</v>
      </c>
      <c r="F15" s="31">
        <f>F33-F7</f>
        <v>6440480</v>
      </c>
      <c r="G15" s="31">
        <f>G33-G7</f>
        <v>21002580</v>
      </c>
      <c r="H15" s="31"/>
      <c r="I15" s="31"/>
      <c r="J15" s="31"/>
      <c r="K15" s="31"/>
      <c r="L15" s="31"/>
      <c r="M15" s="31">
        <f>SUM(N15:S15)</f>
        <v>27694580</v>
      </c>
      <c r="N15" s="31">
        <f>N33-N7</f>
        <v>6402170</v>
      </c>
      <c r="O15" s="31">
        <f>O33-O7</f>
        <v>21292410</v>
      </c>
      <c r="P15" s="31"/>
      <c r="Q15" s="31"/>
      <c r="R15" s="31"/>
      <c r="S15" s="31"/>
      <c r="T15" s="31">
        <f>SUM(U15:Z15)</f>
        <v>28247110</v>
      </c>
      <c r="U15" s="31">
        <f>U33-U7</f>
        <v>6402170</v>
      </c>
      <c r="V15" s="31">
        <f>V33-V7</f>
        <v>21844940</v>
      </c>
      <c r="W15" s="31"/>
      <c r="X15" s="31"/>
      <c r="Y15" s="31"/>
      <c r="Z15" s="31"/>
      <c r="AA15" s="31"/>
    </row>
    <row r="16" spans="1:27" ht="37.5" customHeight="1">
      <c r="A16" s="30" t="s">
        <v>40</v>
      </c>
      <c r="B16" s="25"/>
      <c r="C16" s="19"/>
      <c r="D16" s="19"/>
      <c r="E16" s="31">
        <f>SUM(F16:L16)</f>
        <v>0</v>
      </c>
      <c r="F16" s="31"/>
      <c r="G16" s="31"/>
      <c r="H16" s="31"/>
      <c r="I16" s="31"/>
      <c r="J16" s="31"/>
      <c r="K16" s="31"/>
      <c r="L16" s="31">
        <f>L33-L7</f>
        <v>0</v>
      </c>
      <c r="M16" s="31">
        <f>SUM(N16:S16)</f>
        <v>0</v>
      </c>
      <c r="N16" s="31"/>
      <c r="O16" s="31"/>
      <c r="P16" s="31"/>
      <c r="Q16" s="31"/>
      <c r="R16" s="31"/>
      <c r="S16" s="31"/>
      <c r="T16" s="31">
        <f>SUM(U16:Z16)</f>
        <v>0</v>
      </c>
      <c r="U16" s="31"/>
      <c r="V16" s="31"/>
      <c r="W16" s="31"/>
      <c r="X16" s="31"/>
      <c r="Y16" s="31"/>
      <c r="Z16" s="31">
        <f>Z33-Z7</f>
        <v>0</v>
      </c>
      <c r="AA16" s="31"/>
    </row>
    <row r="17" spans="1:27" ht="37.5" customHeight="1">
      <c r="A17" s="30" t="s">
        <v>41</v>
      </c>
      <c r="B17" s="25"/>
      <c r="C17" s="19"/>
      <c r="D17" s="19"/>
      <c r="E17" s="31">
        <f>SUM(F17:L17)</f>
        <v>650899.9999999999</v>
      </c>
      <c r="F17" s="31"/>
      <c r="G17" s="31"/>
      <c r="H17" s="31"/>
      <c r="I17" s="31"/>
      <c r="J17" s="43">
        <f>J33-J7</f>
        <v>650899.9999999999</v>
      </c>
      <c r="K17" s="31"/>
      <c r="L17" s="31"/>
      <c r="M17" s="31">
        <f>SUM(N17:S17)</f>
        <v>650900</v>
      </c>
      <c r="N17" s="31"/>
      <c r="O17" s="31"/>
      <c r="P17" s="31"/>
      <c r="Q17" s="43">
        <f>Q33-Q7</f>
        <v>650900</v>
      </c>
      <c r="R17" s="31"/>
      <c r="S17" s="31"/>
      <c r="T17" s="31">
        <f>SUM(U17:Z17)</f>
        <v>650900</v>
      </c>
      <c r="U17" s="31"/>
      <c r="V17" s="31"/>
      <c r="W17" s="31"/>
      <c r="X17" s="43">
        <f>X33-X7</f>
        <v>650900</v>
      </c>
      <c r="Y17" s="31"/>
      <c r="Z17" s="31"/>
      <c r="AA17" s="31"/>
    </row>
    <row r="18" spans="1:27" ht="37.5" customHeight="1">
      <c r="A18" s="37" t="s">
        <v>42</v>
      </c>
      <c r="B18" s="38" t="s">
        <v>43</v>
      </c>
      <c r="C18" s="39">
        <v>140</v>
      </c>
      <c r="D18" s="39"/>
      <c r="E18" s="40">
        <f>SUM(F18:L18)</f>
        <v>0</v>
      </c>
      <c r="F18" s="40">
        <f aca="true" t="shared" si="7" ref="F18:L18">SUM(F20)</f>
        <v>0</v>
      </c>
      <c r="G18" s="40">
        <f t="shared" si="7"/>
        <v>0</v>
      </c>
      <c r="H18" s="40">
        <f t="shared" si="7"/>
        <v>0</v>
      </c>
      <c r="I18" s="40">
        <f t="shared" si="7"/>
        <v>0</v>
      </c>
      <c r="J18" s="40">
        <f t="shared" si="7"/>
        <v>0</v>
      </c>
      <c r="K18" s="40">
        <f t="shared" si="7"/>
        <v>0</v>
      </c>
      <c r="L18" s="40">
        <f t="shared" si="7"/>
        <v>0</v>
      </c>
      <c r="M18" s="40">
        <f>SUM(N18:S18)</f>
        <v>0</v>
      </c>
      <c r="N18" s="40">
        <f aca="true" t="shared" si="8" ref="N18:S18">SUM(N20)</f>
        <v>0</v>
      </c>
      <c r="O18" s="40">
        <f t="shared" si="8"/>
        <v>0</v>
      </c>
      <c r="P18" s="40">
        <f t="shared" si="8"/>
        <v>0</v>
      </c>
      <c r="Q18" s="40">
        <f t="shared" si="8"/>
        <v>0</v>
      </c>
      <c r="R18" s="40">
        <f t="shared" si="8"/>
        <v>0</v>
      </c>
      <c r="S18" s="40">
        <f t="shared" si="8"/>
        <v>0</v>
      </c>
      <c r="T18" s="40">
        <f>SUM(U18:Z18)</f>
        <v>0</v>
      </c>
      <c r="U18" s="40">
        <f aca="true" t="shared" si="9" ref="U18:Z18">SUM(U20)</f>
        <v>0</v>
      </c>
      <c r="V18" s="40">
        <f t="shared" si="9"/>
        <v>0</v>
      </c>
      <c r="W18" s="40">
        <f t="shared" si="9"/>
        <v>0</v>
      </c>
      <c r="X18" s="40">
        <f t="shared" si="9"/>
        <v>0</v>
      </c>
      <c r="Y18" s="40">
        <f t="shared" si="9"/>
        <v>0</v>
      </c>
      <c r="Z18" s="40">
        <f t="shared" si="9"/>
        <v>0</v>
      </c>
      <c r="AA18" s="40">
        <v>0</v>
      </c>
    </row>
    <row r="19" spans="1:27" ht="16.5" customHeight="1">
      <c r="A19" s="42" t="s">
        <v>35</v>
      </c>
      <c r="B19" s="25"/>
      <c r="C19" s="19"/>
      <c r="D19" s="19"/>
      <c r="E19" s="31"/>
      <c r="F19" s="31"/>
      <c r="G19" s="31"/>
      <c r="H19" s="31"/>
      <c r="I19" s="31"/>
      <c r="J19" s="31"/>
      <c r="K19" s="31"/>
      <c r="L19" s="31"/>
      <c r="M19" s="31"/>
      <c r="N19" s="31"/>
      <c r="O19" s="31"/>
      <c r="P19" s="31"/>
      <c r="Q19" s="31"/>
      <c r="R19" s="31"/>
      <c r="S19" s="31"/>
      <c r="T19" s="31"/>
      <c r="U19" s="31"/>
      <c r="V19" s="31"/>
      <c r="W19" s="31"/>
      <c r="X19" s="31"/>
      <c r="Y19" s="31"/>
      <c r="Z19" s="31"/>
      <c r="AA19" s="31"/>
    </row>
    <row r="20" spans="1:27" ht="37.5" customHeight="1">
      <c r="A20" s="42"/>
      <c r="B20" s="25"/>
      <c r="C20" s="19"/>
      <c r="D20" s="19"/>
      <c r="E20" s="31">
        <f>SUM(F20:K20)</f>
        <v>0</v>
      </c>
      <c r="F20" s="31"/>
      <c r="G20" s="31"/>
      <c r="H20" s="31"/>
      <c r="I20" s="31"/>
      <c r="J20" s="31"/>
      <c r="K20" s="31"/>
      <c r="L20" s="31"/>
      <c r="M20" s="31">
        <f>SUM(N20:S20)</f>
        <v>0</v>
      </c>
      <c r="N20" s="31"/>
      <c r="O20" s="31"/>
      <c r="P20" s="31"/>
      <c r="Q20" s="31"/>
      <c r="R20" s="31"/>
      <c r="S20" s="31"/>
      <c r="T20" s="31">
        <f>SUM(U20:Z20)</f>
        <v>0</v>
      </c>
      <c r="U20" s="31"/>
      <c r="V20" s="31"/>
      <c r="W20" s="31"/>
      <c r="X20" s="31"/>
      <c r="Y20" s="31"/>
      <c r="Z20" s="31"/>
      <c r="AA20" s="31"/>
    </row>
    <row r="21" spans="1:27" ht="37.5" customHeight="1">
      <c r="A21" s="37" t="s">
        <v>44</v>
      </c>
      <c r="B21" s="38" t="s">
        <v>45</v>
      </c>
      <c r="C21" s="39">
        <v>150</v>
      </c>
      <c r="D21" s="39"/>
      <c r="E21" s="40">
        <f>SUM(F21:L21)</f>
        <v>0</v>
      </c>
      <c r="F21" s="40">
        <f aca="true" t="shared" si="10" ref="F21:L21">SUM(F23)</f>
        <v>0</v>
      </c>
      <c r="G21" s="40">
        <f t="shared" si="10"/>
        <v>0</v>
      </c>
      <c r="H21" s="40">
        <f t="shared" si="10"/>
        <v>0</v>
      </c>
      <c r="I21" s="40">
        <f t="shared" si="10"/>
        <v>0</v>
      </c>
      <c r="J21" s="40">
        <f t="shared" si="10"/>
        <v>0</v>
      </c>
      <c r="K21" s="40">
        <f t="shared" si="10"/>
        <v>0</v>
      </c>
      <c r="L21" s="40">
        <f t="shared" si="10"/>
        <v>0</v>
      </c>
      <c r="M21" s="40">
        <f>SUM(N21:S21)</f>
        <v>0</v>
      </c>
      <c r="N21" s="40">
        <f aca="true" t="shared" si="11" ref="N21:S21">SUM(N23)</f>
        <v>0</v>
      </c>
      <c r="O21" s="40">
        <f t="shared" si="11"/>
        <v>0</v>
      </c>
      <c r="P21" s="40">
        <f t="shared" si="11"/>
        <v>0</v>
      </c>
      <c r="Q21" s="40">
        <f t="shared" si="11"/>
        <v>0</v>
      </c>
      <c r="R21" s="40">
        <f t="shared" si="11"/>
        <v>0</v>
      </c>
      <c r="S21" s="40">
        <f t="shared" si="11"/>
        <v>0</v>
      </c>
      <c r="T21" s="40">
        <f>SUM(U21:Z21)</f>
        <v>0</v>
      </c>
      <c r="U21" s="40">
        <f aca="true" t="shared" si="12" ref="U21:Z21">SUM(U23)</f>
        <v>0</v>
      </c>
      <c r="V21" s="40">
        <f t="shared" si="12"/>
        <v>0</v>
      </c>
      <c r="W21" s="40">
        <f t="shared" si="12"/>
        <v>0</v>
      </c>
      <c r="X21" s="40">
        <f t="shared" si="12"/>
        <v>0</v>
      </c>
      <c r="Y21" s="40">
        <f t="shared" si="12"/>
        <v>0</v>
      </c>
      <c r="Z21" s="40">
        <f t="shared" si="12"/>
        <v>0</v>
      </c>
      <c r="AA21" s="40">
        <v>0</v>
      </c>
    </row>
    <row r="22" spans="1:27" ht="16.5" customHeight="1">
      <c r="A22" s="42" t="s">
        <v>35</v>
      </c>
      <c r="B22" s="25"/>
      <c r="C22" s="19"/>
      <c r="D22" s="19"/>
      <c r="E22" s="31"/>
      <c r="F22" s="31"/>
      <c r="G22" s="31"/>
      <c r="H22" s="31"/>
      <c r="I22" s="31"/>
      <c r="J22" s="31"/>
      <c r="K22" s="31"/>
      <c r="L22" s="31"/>
      <c r="M22" s="31"/>
      <c r="N22" s="31"/>
      <c r="O22" s="31"/>
      <c r="P22" s="31"/>
      <c r="Q22" s="31"/>
      <c r="R22" s="31"/>
      <c r="S22" s="31"/>
      <c r="T22" s="31"/>
      <c r="U22" s="31"/>
      <c r="V22" s="31"/>
      <c r="W22" s="31"/>
      <c r="X22" s="31"/>
      <c r="Y22" s="31"/>
      <c r="Z22" s="31"/>
      <c r="AA22" s="31"/>
    </row>
    <row r="23" spans="1:27" ht="37.5" customHeight="1">
      <c r="A23" s="30" t="s">
        <v>46</v>
      </c>
      <c r="B23" s="25"/>
      <c r="C23" s="19"/>
      <c r="D23" s="19"/>
      <c r="E23" s="31">
        <f>SUM(F23:L23)</f>
        <v>0</v>
      </c>
      <c r="F23" s="31"/>
      <c r="G23" s="31"/>
      <c r="H23" s="31"/>
      <c r="I23" s="31"/>
      <c r="J23" s="31"/>
      <c r="K23" s="43">
        <f>K33-K7</f>
        <v>0</v>
      </c>
      <c r="L23" s="43"/>
      <c r="M23" s="31">
        <f>SUM(N23:R23)</f>
        <v>0</v>
      </c>
      <c r="N23" s="31"/>
      <c r="O23" s="31"/>
      <c r="P23" s="31"/>
      <c r="Q23" s="31"/>
      <c r="R23" s="43">
        <f>R33-R7</f>
        <v>0</v>
      </c>
      <c r="S23" s="43"/>
      <c r="T23" s="31">
        <f>SUM(U23:Z23)</f>
        <v>0</v>
      </c>
      <c r="U23" s="31"/>
      <c r="V23" s="31"/>
      <c r="W23" s="31"/>
      <c r="X23" s="31"/>
      <c r="Y23" s="43">
        <f>Y33-Y7</f>
        <v>0</v>
      </c>
      <c r="Z23" s="43"/>
      <c r="AA23" s="31"/>
    </row>
    <row r="24" spans="1:27" ht="37.5" customHeight="1">
      <c r="A24" s="37" t="s">
        <v>47</v>
      </c>
      <c r="B24" s="38" t="s">
        <v>48</v>
      </c>
      <c r="C24" s="39">
        <v>150</v>
      </c>
      <c r="D24" s="39"/>
      <c r="E24" s="40">
        <f>SUM(F24:L24)</f>
        <v>7164520</v>
      </c>
      <c r="F24" s="40">
        <f aca="true" t="shared" si="13" ref="F24:L24">SUM(F26:F27)</f>
        <v>0</v>
      </c>
      <c r="G24" s="40">
        <f t="shared" si="13"/>
        <v>0</v>
      </c>
      <c r="H24" s="40">
        <f t="shared" si="13"/>
        <v>7164520</v>
      </c>
      <c r="I24" s="40">
        <f t="shared" si="13"/>
        <v>0</v>
      </c>
      <c r="J24" s="40">
        <f t="shared" si="13"/>
        <v>0</v>
      </c>
      <c r="K24" s="40">
        <f t="shared" si="13"/>
        <v>0</v>
      </c>
      <c r="L24" s="40">
        <f t="shared" si="13"/>
        <v>0</v>
      </c>
      <c r="M24" s="40">
        <f>SUM(N24:S24)</f>
        <v>7093780</v>
      </c>
      <c r="N24" s="40">
        <f aca="true" t="shared" si="14" ref="N24:S24">SUM(N26:N27)</f>
        <v>0</v>
      </c>
      <c r="O24" s="40">
        <f t="shared" si="14"/>
        <v>0</v>
      </c>
      <c r="P24" s="40">
        <f t="shared" si="14"/>
        <v>7093780</v>
      </c>
      <c r="Q24" s="40">
        <f t="shared" si="14"/>
        <v>0</v>
      </c>
      <c r="R24" s="40">
        <f t="shared" si="14"/>
        <v>0</v>
      </c>
      <c r="S24" s="40">
        <f t="shared" si="14"/>
        <v>0</v>
      </c>
      <c r="T24" s="40">
        <f>SUM(U24:Z24)</f>
        <v>7093780</v>
      </c>
      <c r="U24" s="40">
        <f aca="true" t="shared" si="15" ref="U24:Z24">SUM(U26:U27)</f>
        <v>0</v>
      </c>
      <c r="V24" s="40">
        <f t="shared" si="15"/>
        <v>0</v>
      </c>
      <c r="W24" s="40">
        <f t="shared" si="15"/>
        <v>7093780</v>
      </c>
      <c r="X24" s="40">
        <f t="shared" si="15"/>
        <v>0</v>
      </c>
      <c r="Y24" s="40">
        <f t="shared" si="15"/>
        <v>0</v>
      </c>
      <c r="Z24" s="40">
        <f t="shared" si="15"/>
        <v>0</v>
      </c>
      <c r="AA24" s="40">
        <v>0</v>
      </c>
    </row>
    <row r="25" spans="1:27" ht="16.5" customHeight="1">
      <c r="A25" s="42" t="s">
        <v>35</v>
      </c>
      <c r="B25" s="25"/>
      <c r="C25" s="19"/>
      <c r="D25" s="19"/>
      <c r="E25" s="31"/>
      <c r="F25" s="31"/>
      <c r="G25" s="31"/>
      <c r="H25" s="31"/>
      <c r="I25" s="31"/>
      <c r="J25" s="31"/>
      <c r="K25" s="31"/>
      <c r="L25" s="31"/>
      <c r="M25" s="31"/>
      <c r="N25" s="31"/>
      <c r="O25" s="31"/>
      <c r="P25" s="31"/>
      <c r="Q25" s="31"/>
      <c r="R25" s="31"/>
      <c r="S25" s="31"/>
      <c r="T25" s="31"/>
      <c r="U25" s="31"/>
      <c r="V25" s="31"/>
      <c r="W25" s="31"/>
      <c r="X25" s="31"/>
      <c r="Y25" s="31"/>
      <c r="Z25" s="31"/>
      <c r="AA25" s="31"/>
    </row>
    <row r="26" spans="1:27" ht="37.5" customHeight="1">
      <c r="A26" s="30" t="s">
        <v>49</v>
      </c>
      <c r="B26" s="25"/>
      <c r="C26" s="19"/>
      <c r="D26" s="19"/>
      <c r="E26" s="31">
        <f>SUM(F26:L26)</f>
        <v>7164520</v>
      </c>
      <c r="F26" s="31"/>
      <c r="G26" s="31"/>
      <c r="H26" s="31">
        <f>H33-H7</f>
        <v>7164520</v>
      </c>
      <c r="I26" s="31">
        <f>I33</f>
        <v>0</v>
      </c>
      <c r="J26" s="31"/>
      <c r="K26" s="31"/>
      <c r="L26" s="31"/>
      <c r="M26" s="31">
        <f>SUM(N26:S26)</f>
        <v>7093780</v>
      </c>
      <c r="N26" s="31"/>
      <c r="O26" s="31"/>
      <c r="P26" s="31">
        <f>P33-P7</f>
        <v>7093780</v>
      </c>
      <c r="Q26" s="31"/>
      <c r="R26" s="31"/>
      <c r="S26" s="31"/>
      <c r="T26" s="31">
        <f>SUM(U26:Z26)</f>
        <v>7093780</v>
      </c>
      <c r="U26" s="31"/>
      <c r="V26" s="31"/>
      <c r="W26" s="31">
        <f>W33-W7</f>
        <v>7093780</v>
      </c>
      <c r="X26" s="31"/>
      <c r="Y26" s="31"/>
      <c r="Z26" s="31"/>
      <c r="AA26" s="31"/>
    </row>
    <row r="27" spans="1:27" ht="51" customHeight="1">
      <c r="A27" s="30" t="s">
        <v>50</v>
      </c>
      <c r="B27" s="25"/>
      <c r="C27" s="19"/>
      <c r="D27" s="19"/>
      <c r="E27" s="31">
        <f>SUM(F27:L27)</f>
        <v>0</v>
      </c>
      <c r="F27" s="31"/>
      <c r="G27" s="31"/>
      <c r="H27" s="31"/>
      <c r="I27" s="31"/>
      <c r="J27" s="31"/>
      <c r="K27" s="31"/>
      <c r="L27" s="31"/>
      <c r="M27" s="31">
        <f>SUM(N27:S27)</f>
        <v>0</v>
      </c>
      <c r="N27" s="31"/>
      <c r="O27" s="31"/>
      <c r="P27" s="31"/>
      <c r="Q27" s="31"/>
      <c r="R27" s="31"/>
      <c r="S27" s="31"/>
      <c r="T27" s="31">
        <f>SUM(U27:Z27)</f>
        <v>0</v>
      </c>
      <c r="U27" s="31"/>
      <c r="V27" s="31"/>
      <c r="W27" s="31"/>
      <c r="X27" s="31"/>
      <c r="Y27" s="31"/>
      <c r="Z27" s="31"/>
      <c r="AA27" s="31"/>
    </row>
    <row r="28" spans="1:27" ht="37.5" customHeight="1">
      <c r="A28" s="37" t="s">
        <v>51</v>
      </c>
      <c r="B28" s="38" t="s">
        <v>177</v>
      </c>
      <c r="C28" s="39" t="s">
        <v>52</v>
      </c>
      <c r="D28" s="39"/>
      <c r="E28" s="40">
        <f>SUM(F28:L28)</f>
        <v>0</v>
      </c>
      <c r="F28" s="40">
        <f aca="true" t="shared" si="16" ref="F28:L28">SUM(F29)</f>
        <v>0</v>
      </c>
      <c r="G28" s="40">
        <f t="shared" si="16"/>
        <v>0</v>
      </c>
      <c r="H28" s="40">
        <f t="shared" si="16"/>
        <v>0</v>
      </c>
      <c r="I28" s="40">
        <f t="shared" si="16"/>
        <v>0</v>
      </c>
      <c r="J28" s="40">
        <f t="shared" si="16"/>
        <v>0</v>
      </c>
      <c r="K28" s="40">
        <f t="shared" si="16"/>
        <v>0</v>
      </c>
      <c r="L28" s="40">
        <f t="shared" si="16"/>
        <v>0</v>
      </c>
      <c r="M28" s="40">
        <f>SUM(N28:S28)</f>
        <v>0</v>
      </c>
      <c r="N28" s="40">
        <f aca="true" t="shared" si="17" ref="N28:S28">SUM(N29)</f>
        <v>0</v>
      </c>
      <c r="O28" s="40">
        <f t="shared" si="17"/>
        <v>0</v>
      </c>
      <c r="P28" s="40">
        <f t="shared" si="17"/>
        <v>0</v>
      </c>
      <c r="Q28" s="40">
        <f t="shared" si="17"/>
        <v>0</v>
      </c>
      <c r="R28" s="40">
        <f t="shared" si="17"/>
        <v>0</v>
      </c>
      <c r="S28" s="40">
        <f t="shared" si="17"/>
        <v>0</v>
      </c>
      <c r="T28" s="40">
        <f>SUM(U28:Z28)</f>
        <v>0</v>
      </c>
      <c r="U28" s="40">
        <f aca="true" t="shared" si="18" ref="U28:Z28">SUM(U29)</f>
        <v>0</v>
      </c>
      <c r="V28" s="40">
        <f t="shared" si="18"/>
        <v>0</v>
      </c>
      <c r="W28" s="40">
        <f t="shared" si="18"/>
        <v>0</v>
      </c>
      <c r="X28" s="40">
        <f t="shared" si="18"/>
        <v>0</v>
      </c>
      <c r="Y28" s="40">
        <f t="shared" si="18"/>
        <v>0</v>
      </c>
      <c r="Z28" s="40">
        <f t="shared" si="18"/>
        <v>0</v>
      </c>
      <c r="AA28" s="40">
        <v>0</v>
      </c>
    </row>
    <row r="29" spans="1:27" ht="37.5" customHeight="1">
      <c r="A29" s="42"/>
      <c r="B29" s="25"/>
      <c r="C29" s="19"/>
      <c r="D29" s="19"/>
      <c r="E29" s="31">
        <f>SUM(F29:K29)</f>
        <v>0</v>
      </c>
      <c r="F29" s="31"/>
      <c r="G29" s="31"/>
      <c r="H29" s="31"/>
      <c r="I29" s="31"/>
      <c r="J29" s="43"/>
      <c r="K29" s="43"/>
      <c r="L29" s="43"/>
      <c r="M29" s="31">
        <f>SUM(N29:S29)</f>
        <v>0</v>
      </c>
      <c r="N29" s="31"/>
      <c r="O29" s="31"/>
      <c r="P29" s="31"/>
      <c r="Q29" s="43"/>
      <c r="R29" s="43"/>
      <c r="S29" s="43"/>
      <c r="T29" s="31">
        <f>SUM(U29:Z29)</f>
        <v>0</v>
      </c>
      <c r="U29" s="31"/>
      <c r="V29" s="31"/>
      <c r="W29" s="31"/>
      <c r="X29" s="43"/>
      <c r="Y29" s="43"/>
      <c r="Z29" s="43"/>
      <c r="AA29" s="31"/>
    </row>
    <row r="30" spans="1:27" ht="37.5" customHeight="1">
      <c r="A30" s="37" t="s">
        <v>53</v>
      </c>
      <c r="B30" s="38" t="s">
        <v>178</v>
      </c>
      <c r="C30" s="39" t="s">
        <v>28</v>
      </c>
      <c r="D30" s="39"/>
      <c r="E30" s="40">
        <f>SUM(F30:L30)</f>
        <v>0</v>
      </c>
      <c r="F30" s="40">
        <f aca="true" t="shared" si="19" ref="F30:L30">SUM(F32)</f>
        <v>0</v>
      </c>
      <c r="G30" s="40">
        <f t="shared" si="19"/>
        <v>0</v>
      </c>
      <c r="H30" s="40">
        <f t="shared" si="19"/>
        <v>0</v>
      </c>
      <c r="I30" s="40">
        <f t="shared" si="19"/>
        <v>0</v>
      </c>
      <c r="J30" s="40">
        <f t="shared" si="19"/>
        <v>0</v>
      </c>
      <c r="K30" s="40">
        <f t="shared" si="19"/>
        <v>0</v>
      </c>
      <c r="L30" s="40">
        <f t="shared" si="19"/>
        <v>0</v>
      </c>
      <c r="M30" s="40">
        <f>SUM(N30:S30)</f>
        <v>0</v>
      </c>
      <c r="N30" s="40">
        <f aca="true" t="shared" si="20" ref="N30:S30">SUM(N32)</f>
        <v>0</v>
      </c>
      <c r="O30" s="40">
        <f t="shared" si="20"/>
        <v>0</v>
      </c>
      <c r="P30" s="40">
        <f t="shared" si="20"/>
        <v>0</v>
      </c>
      <c r="Q30" s="40">
        <f t="shared" si="20"/>
        <v>0</v>
      </c>
      <c r="R30" s="40">
        <f t="shared" si="20"/>
        <v>0</v>
      </c>
      <c r="S30" s="40">
        <f t="shared" si="20"/>
        <v>0</v>
      </c>
      <c r="T30" s="40">
        <f>SUM(U30:Z30)</f>
        <v>0</v>
      </c>
      <c r="U30" s="40">
        <f aca="true" t="shared" si="21" ref="U30:Z30">SUM(U32)</f>
        <v>0</v>
      </c>
      <c r="V30" s="40">
        <f t="shared" si="21"/>
        <v>0</v>
      </c>
      <c r="W30" s="40">
        <f t="shared" si="21"/>
        <v>0</v>
      </c>
      <c r="X30" s="40">
        <f t="shared" si="21"/>
        <v>0</v>
      </c>
      <c r="Y30" s="40">
        <f t="shared" si="21"/>
        <v>0</v>
      </c>
      <c r="Z30" s="40">
        <f t="shared" si="21"/>
        <v>0</v>
      </c>
      <c r="AA30" s="40">
        <v>0</v>
      </c>
    </row>
    <row r="31" spans="1:27" ht="20.25" customHeight="1">
      <c r="A31" s="42" t="s">
        <v>35</v>
      </c>
      <c r="B31" s="25"/>
      <c r="C31" s="19"/>
      <c r="D31" s="19"/>
      <c r="E31" s="31"/>
      <c r="F31" s="31"/>
      <c r="G31" s="31"/>
      <c r="H31" s="31"/>
      <c r="I31" s="31"/>
      <c r="J31" s="31"/>
      <c r="K31" s="31"/>
      <c r="L31" s="31"/>
      <c r="M31" s="31"/>
      <c r="N31" s="31"/>
      <c r="O31" s="31"/>
      <c r="P31" s="31"/>
      <c r="Q31" s="31"/>
      <c r="R31" s="31"/>
      <c r="S31" s="31"/>
      <c r="T31" s="31"/>
      <c r="U31" s="31"/>
      <c r="V31" s="31"/>
      <c r="W31" s="31"/>
      <c r="X31" s="31"/>
      <c r="Y31" s="31"/>
      <c r="Z31" s="31"/>
      <c r="AA31" s="31"/>
    </row>
    <row r="32" spans="1:27" ht="46.5" customHeight="1">
      <c r="A32" s="30" t="s">
        <v>54</v>
      </c>
      <c r="B32" s="25"/>
      <c r="C32" s="19"/>
      <c r="D32" s="19"/>
      <c r="E32" s="31">
        <f>SUM(F32:L32)</f>
        <v>0</v>
      </c>
      <c r="F32" s="31"/>
      <c r="G32" s="31"/>
      <c r="H32" s="31"/>
      <c r="I32" s="31"/>
      <c r="J32" s="31"/>
      <c r="K32" s="31"/>
      <c r="L32" s="31"/>
      <c r="M32" s="31">
        <f>SUM(N32:S32)</f>
        <v>0</v>
      </c>
      <c r="N32" s="31"/>
      <c r="O32" s="31"/>
      <c r="P32" s="31"/>
      <c r="Q32" s="31"/>
      <c r="R32" s="31"/>
      <c r="S32" s="31"/>
      <c r="T32" s="31">
        <f>SUM(U32:Z32)</f>
        <v>0</v>
      </c>
      <c r="U32" s="31"/>
      <c r="V32" s="31"/>
      <c r="W32" s="31"/>
      <c r="X32" s="31"/>
      <c r="Y32" s="31"/>
      <c r="Z32" s="31"/>
      <c r="AA32" s="31"/>
    </row>
    <row r="33" spans="1:27" s="36" customFormat="1" ht="48.75" customHeight="1">
      <c r="A33" s="32" t="s">
        <v>55</v>
      </c>
      <c r="B33" s="33" t="s">
        <v>56</v>
      </c>
      <c r="C33" s="44" t="s">
        <v>28</v>
      </c>
      <c r="D33" s="34"/>
      <c r="E33" s="35">
        <f>SUM(F33:L33)</f>
        <v>35509149.22</v>
      </c>
      <c r="F33" s="35">
        <f aca="true" t="shared" si="22" ref="F33:L33">F34+F40+F44+F49+F52+F53</f>
        <v>6678483.8</v>
      </c>
      <c r="G33" s="35">
        <f t="shared" si="22"/>
        <v>21002580</v>
      </c>
      <c r="H33" s="35">
        <f t="shared" si="22"/>
        <v>7164520</v>
      </c>
      <c r="I33" s="35">
        <f t="shared" si="22"/>
        <v>0</v>
      </c>
      <c r="J33" s="35">
        <f t="shared" si="22"/>
        <v>663565.4199999999</v>
      </c>
      <c r="K33" s="35">
        <f t="shared" si="22"/>
        <v>0</v>
      </c>
      <c r="L33" s="35">
        <f t="shared" si="22"/>
        <v>0</v>
      </c>
      <c r="M33" s="35">
        <f>SUM(N33:S33)</f>
        <v>35439260</v>
      </c>
      <c r="N33" s="35">
        <f aca="true" t="shared" si="23" ref="N33:S33">N34+N40+N44+N49+N52+N53</f>
        <v>6402170</v>
      </c>
      <c r="O33" s="35">
        <f t="shared" si="23"/>
        <v>21292410</v>
      </c>
      <c r="P33" s="35">
        <f t="shared" si="23"/>
        <v>7093780</v>
      </c>
      <c r="Q33" s="35">
        <f t="shared" si="23"/>
        <v>650900</v>
      </c>
      <c r="R33" s="35">
        <f t="shared" si="23"/>
        <v>0</v>
      </c>
      <c r="S33" s="35">
        <f t="shared" si="23"/>
        <v>0</v>
      </c>
      <c r="T33" s="35">
        <f>SUM(U33:Z33)</f>
        <v>35991790</v>
      </c>
      <c r="U33" s="35">
        <f aca="true" t="shared" si="24" ref="U33:Z33">U34+U40+U44+U49+U52+U53</f>
        <v>6402170</v>
      </c>
      <c r="V33" s="35">
        <f t="shared" si="24"/>
        <v>21844940</v>
      </c>
      <c r="W33" s="35">
        <f t="shared" si="24"/>
        <v>7093780</v>
      </c>
      <c r="X33" s="35">
        <f t="shared" si="24"/>
        <v>650900</v>
      </c>
      <c r="Y33" s="35">
        <f t="shared" si="24"/>
        <v>0</v>
      </c>
      <c r="Z33" s="35">
        <f t="shared" si="24"/>
        <v>0</v>
      </c>
      <c r="AA33" s="35">
        <v>0</v>
      </c>
    </row>
    <row r="34" spans="1:27" ht="36.75" customHeight="1">
      <c r="A34" s="37" t="s">
        <v>57</v>
      </c>
      <c r="B34" s="38" t="s">
        <v>58</v>
      </c>
      <c r="C34" s="39" t="s">
        <v>28</v>
      </c>
      <c r="D34" s="39"/>
      <c r="E34" s="40">
        <f>SUM(F34:L34)</f>
        <v>27350060</v>
      </c>
      <c r="F34" s="40">
        <f aca="true" t="shared" si="25" ref="F34:L34">SUM(F36:F39)</f>
        <v>3291420</v>
      </c>
      <c r="G34" s="40">
        <f t="shared" si="25"/>
        <v>21002580</v>
      </c>
      <c r="H34" s="40">
        <f t="shared" si="25"/>
        <v>2577960</v>
      </c>
      <c r="I34" s="40">
        <f t="shared" si="25"/>
        <v>0</v>
      </c>
      <c r="J34" s="40">
        <f t="shared" si="25"/>
        <v>478100</v>
      </c>
      <c r="K34" s="40">
        <f t="shared" si="25"/>
        <v>0</v>
      </c>
      <c r="L34" s="40">
        <f t="shared" si="25"/>
        <v>0</v>
      </c>
      <c r="M34" s="40">
        <f>SUM(N34:S34)</f>
        <v>27639890</v>
      </c>
      <c r="N34" s="40">
        <f aca="true" t="shared" si="26" ref="N34:S34">SUM(N36:N39)</f>
        <v>3291420</v>
      </c>
      <c r="O34" s="40">
        <f t="shared" si="26"/>
        <v>21292410</v>
      </c>
      <c r="P34" s="40">
        <f t="shared" si="26"/>
        <v>2577960</v>
      </c>
      <c r="Q34" s="40">
        <f t="shared" si="26"/>
        <v>478100</v>
      </c>
      <c r="R34" s="40">
        <f t="shared" si="26"/>
        <v>0</v>
      </c>
      <c r="S34" s="40">
        <f t="shared" si="26"/>
        <v>0</v>
      </c>
      <c r="T34" s="40">
        <f>SUM(U34:Z34)</f>
        <v>28192420</v>
      </c>
      <c r="U34" s="40">
        <f aca="true" t="shared" si="27" ref="U34:Z34">SUM(U36:U39)</f>
        <v>3291420</v>
      </c>
      <c r="V34" s="40">
        <f t="shared" si="27"/>
        <v>21844940</v>
      </c>
      <c r="W34" s="40">
        <f t="shared" si="27"/>
        <v>2577960</v>
      </c>
      <c r="X34" s="40">
        <f t="shared" si="27"/>
        <v>478100</v>
      </c>
      <c r="Y34" s="40">
        <f t="shared" si="27"/>
        <v>0</v>
      </c>
      <c r="Z34" s="40">
        <f t="shared" si="27"/>
        <v>0</v>
      </c>
      <c r="AA34" s="40">
        <v>0</v>
      </c>
    </row>
    <row r="35" spans="1:27" ht="16.5" customHeight="1">
      <c r="A35" s="42" t="s">
        <v>35</v>
      </c>
      <c r="B35" s="25"/>
      <c r="C35" s="19"/>
      <c r="D35" s="19"/>
      <c r="E35" s="31"/>
      <c r="F35" s="31"/>
      <c r="G35" s="31"/>
      <c r="H35" s="31"/>
      <c r="I35" s="31"/>
      <c r="J35" s="31"/>
      <c r="K35" s="31"/>
      <c r="L35" s="31"/>
      <c r="M35" s="31"/>
      <c r="N35" s="31"/>
      <c r="O35" s="31"/>
      <c r="P35" s="31"/>
      <c r="Q35" s="31"/>
      <c r="R35" s="31"/>
      <c r="S35" s="31"/>
      <c r="T35" s="31"/>
      <c r="U35" s="31"/>
      <c r="V35" s="31"/>
      <c r="W35" s="31"/>
      <c r="X35" s="31"/>
      <c r="Y35" s="31"/>
      <c r="Z35" s="31"/>
      <c r="AA35" s="31"/>
    </row>
    <row r="36" spans="1:27" ht="37.5" customHeight="1">
      <c r="A36" s="30" t="s">
        <v>59</v>
      </c>
      <c r="B36" s="25" t="s">
        <v>60</v>
      </c>
      <c r="C36" s="19">
        <v>111</v>
      </c>
      <c r="D36" s="19">
        <v>211</v>
      </c>
      <c r="E36" s="31">
        <f>SUM(F36:L36)</f>
        <v>20945280</v>
      </c>
      <c r="F36" s="31">
        <v>2517070</v>
      </c>
      <c r="G36" s="31">
        <v>16081010</v>
      </c>
      <c r="H36" s="31">
        <v>1980000</v>
      </c>
      <c r="I36" s="31"/>
      <c r="J36" s="43">
        <v>367200</v>
      </c>
      <c r="K36" s="31"/>
      <c r="L36" s="31"/>
      <c r="M36" s="31">
        <f>SUM(N36:S36)</f>
        <v>21168190</v>
      </c>
      <c r="N36" s="31">
        <v>2517370</v>
      </c>
      <c r="O36" s="31">
        <v>16303620</v>
      </c>
      <c r="P36" s="31">
        <v>1980000</v>
      </c>
      <c r="Q36" s="43">
        <v>367200</v>
      </c>
      <c r="R36" s="31"/>
      <c r="S36" s="31"/>
      <c r="T36" s="31">
        <f>SUM(U36:Z36)</f>
        <v>21593160</v>
      </c>
      <c r="U36" s="31">
        <v>2517970</v>
      </c>
      <c r="V36" s="31">
        <v>16727990</v>
      </c>
      <c r="W36" s="31">
        <v>1980000</v>
      </c>
      <c r="X36" s="43">
        <v>367200</v>
      </c>
      <c r="Y36" s="31"/>
      <c r="Z36" s="31"/>
      <c r="AA36" s="31"/>
    </row>
    <row r="37" spans="1:27" ht="48.75" customHeight="1">
      <c r="A37" s="30" t="s">
        <v>61</v>
      </c>
      <c r="B37" s="25" t="s">
        <v>60</v>
      </c>
      <c r="C37" s="19">
        <v>111</v>
      </c>
      <c r="D37" s="19">
        <v>266</v>
      </c>
      <c r="E37" s="31">
        <f>SUM(F37:L37)</f>
        <v>60000</v>
      </c>
      <c r="F37" s="31">
        <v>10000</v>
      </c>
      <c r="G37" s="31">
        <v>50000</v>
      </c>
      <c r="H37" s="31"/>
      <c r="I37" s="31"/>
      <c r="J37" s="31"/>
      <c r="K37" s="31"/>
      <c r="L37" s="31"/>
      <c r="M37" s="31">
        <f>SUM(N37:S37)</f>
        <v>60000</v>
      </c>
      <c r="N37" s="31">
        <v>10000</v>
      </c>
      <c r="O37" s="31">
        <v>50000</v>
      </c>
      <c r="P37" s="31"/>
      <c r="Q37" s="31"/>
      <c r="R37" s="31"/>
      <c r="S37" s="31"/>
      <c r="T37" s="31">
        <f>SUM(U37:Z37)</f>
        <v>60000</v>
      </c>
      <c r="U37" s="31">
        <v>10000</v>
      </c>
      <c r="V37" s="31">
        <v>50000</v>
      </c>
      <c r="W37" s="31"/>
      <c r="X37" s="31"/>
      <c r="Y37" s="31"/>
      <c r="Z37" s="31"/>
      <c r="AA37" s="31"/>
    </row>
    <row r="38" spans="1:27" ht="37.5" customHeight="1">
      <c r="A38" s="30" t="s">
        <v>62</v>
      </c>
      <c r="B38" s="25" t="s">
        <v>63</v>
      </c>
      <c r="C38" s="19">
        <v>112</v>
      </c>
      <c r="D38" s="19">
        <v>266</v>
      </c>
      <c r="E38" s="31">
        <f>SUM(F38:L38)</f>
        <v>900</v>
      </c>
      <c r="F38" s="31">
        <v>900</v>
      </c>
      <c r="G38" s="31"/>
      <c r="H38" s="31"/>
      <c r="I38" s="31"/>
      <c r="J38" s="31"/>
      <c r="K38" s="31"/>
      <c r="L38" s="31"/>
      <c r="M38" s="31">
        <f>SUM(N38:S38)</f>
        <v>600</v>
      </c>
      <c r="N38" s="31">
        <v>600</v>
      </c>
      <c r="O38" s="31"/>
      <c r="P38" s="31"/>
      <c r="Q38" s="31"/>
      <c r="R38" s="31"/>
      <c r="S38" s="31"/>
      <c r="T38" s="31">
        <f>SUM(U38:Z38)</f>
        <v>0</v>
      </c>
      <c r="U38" s="31"/>
      <c r="V38" s="31"/>
      <c r="W38" s="31"/>
      <c r="X38" s="31"/>
      <c r="Y38" s="31"/>
      <c r="Z38" s="31"/>
      <c r="AA38" s="31"/>
    </row>
    <row r="39" spans="1:27" ht="78.75">
      <c r="A39" s="30" t="s">
        <v>64</v>
      </c>
      <c r="B39" s="25" t="s">
        <v>65</v>
      </c>
      <c r="C39" s="19">
        <v>119</v>
      </c>
      <c r="D39" s="19">
        <v>213</v>
      </c>
      <c r="E39" s="31">
        <f>SUM(F39:L39)</f>
        <v>6343880</v>
      </c>
      <c r="F39" s="31">
        <v>763450</v>
      </c>
      <c r="G39" s="31">
        <v>4871570</v>
      </c>
      <c r="H39" s="31">
        <v>597960</v>
      </c>
      <c r="I39" s="31"/>
      <c r="J39" s="43">
        <v>110900</v>
      </c>
      <c r="K39" s="31"/>
      <c r="L39" s="31"/>
      <c r="M39" s="31">
        <f>SUM(N39:S39)</f>
        <v>6411100</v>
      </c>
      <c r="N39" s="31">
        <v>763450</v>
      </c>
      <c r="O39" s="31">
        <v>4938790</v>
      </c>
      <c r="P39" s="31">
        <v>597960</v>
      </c>
      <c r="Q39" s="43">
        <v>110900</v>
      </c>
      <c r="R39" s="31"/>
      <c r="S39" s="31"/>
      <c r="T39" s="31">
        <f>SUM(U39:Z39)</f>
        <v>6539260</v>
      </c>
      <c r="U39" s="31">
        <v>763450</v>
      </c>
      <c r="V39" s="31">
        <v>5066950</v>
      </c>
      <c r="W39" s="31">
        <v>597960</v>
      </c>
      <c r="X39" s="43">
        <v>110900</v>
      </c>
      <c r="Y39" s="31"/>
      <c r="Z39" s="31"/>
      <c r="AA39" s="31"/>
    </row>
    <row r="40" spans="1:27" ht="37.5" customHeight="1">
      <c r="A40" s="37" t="s">
        <v>66</v>
      </c>
      <c r="B40" s="38" t="s">
        <v>67</v>
      </c>
      <c r="C40" s="39">
        <v>300</v>
      </c>
      <c r="D40" s="39"/>
      <c r="E40" s="40">
        <f>SUM(F40:L40)</f>
        <v>0</v>
      </c>
      <c r="F40" s="40">
        <f aca="true" t="shared" si="28" ref="F40:L40">SUM(F42:F43)</f>
        <v>0</v>
      </c>
      <c r="G40" s="40">
        <f t="shared" si="28"/>
        <v>0</v>
      </c>
      <c r="H40" s="40">
        <f t="shared" si="28"/>
        <v>0</v>
      </c>
      <c r="I40" s="40">
        <f t="shared" si="28"/>
        <v>0</v>
      </c>
      <c r="J40" s="40">
        <f t="shared" si="28"/>
        <v>0</v>
      </c>
      <c r="K40" s="40">
        <f t="shared" si="28"/>
        <v>0</v>
      </c>
      <c r="L40" s="40">
        <f t="shared" si="28"/>
        <v>0</v>
      </c>
      <c r="M40" s="40">
        <f>SUM(N40:S40)</f>
        <v>0</v>
      </c>
      <c r="N40" s="40">
        <f aca="true" t="shared" si="29" ref="N40:S40">SUM(N42:N43)</f>
        <v>0</v>
      </c>
      <c r="O40" s="40">
        <f t="shared" si="29"/>
        <v>0</v>
      </c>
      <c r="P40" s="40">
        <f t="shared" si="29"/>
        <v>0</v>
      </c>
      <c r="Q40" s="40">
        <f t="shared" si="29"/>
        <v>0</v>
      </c>
      <c r="R40" s="40">
        <f t="shared" si="29"/>
        <v>0</v>
      </c>
      <c r="S40" s="40">
        <f t="shared" si="29"/>
        <v>0</v>
      </c>
      <c r="T40" s="40">
        <f>SUM(U40:Z40)</f>
        <v>0</v>
      </c>
      <c r="U40" s="40">
        <f aca="true" t="shared" si="30" ref="U40:Z40">SUM(U42:U43)</f>
        <v>0</v>
      </c>
      <c r="V40" s="40">
        <f t="shared" si="30"/>
        <v>0</v>
      </c>
      <c r="W40" s="40">
        <f t="shared" si="30"/>
        <v>0</v>
      </c>
      <c r="X40" s="40">
        <f t="shared" si="30"/>
        <v>0</v>
      </c>
      <c r="Y40" s="40">
        <f t="shared" si="30"/>
        <v>0</v>
      </c>
      <c r="Z40" s="40">
        <f t="shared" si="30"/>
        <v>0</v>
      </c>
      <c r="AA40" s="40">
        <v>0</v>
      </c>
    </row>
    <row r="41" spans="1:27" ht="15.75">
      <c r="A41" s="42" t="s">
        <v>35</v>
      </c>
      <c r="B41" s="25"/>
      <c r="C41" s="19"/>
      <c r="D41" s="19"/>
      <c r="E41" s="31"/>
      <c r="F41" s="31"/>
      <c r="G41" s="31"/>
      <c r="H41" s="31"/>
      <c r="I41" s="31"/>
      <c r="J41" s="31"/>
      <c r="K41" s="31"/>
      <c r="L41" s="31"/>
      <c r="M41" s="31"/>
      <c r="N41" s="31"/>
      <c r="O41" s="31"/>
      <c r="P41" s="31"/>
      <c r="Q41" s="31"/>
      <c r="R41" s="31"/>
      <c r="S41" s="31"/>
      <c r="T41" s="31"/>
      <c r="U41" s="31"/>
      <c r="V41" s="31"/>
      <c r="W41" s="31"/>
      <c r="X41" s="31"/>
      <c r="Y41" s="31"/>
      <c r="Z41" s="31"/>
      <c r="AA41" s="31"/>
    </row>
    <row r="42" spans="1:27" ht="63">
      <c r="A42" s="30" t="s">
        <v>68</v>
      </c>
      <c r="B42" s="25" t="s">
        <v>69</v>
      </c>
      <c r="C42" s="19">
        <v>321</v>
      </c>
      <c r="D42" s="19">
        <v>263</v>
      </c>
      <c r="E42" s="31">
        <f>SUM(F42:L42)</f>
        <v>0</v>
      </c>
      <c r="F42" s="31"/>
      <c r="G42" s="31"/>
      <c r="H42" s="31"/>
      <c r="I42" s="31"/>
      <c r="J42" s="31"/>
      <c r="K42" s="31"/>
      <c r="L42" s="31"/>
      <c r="M42" s="31">
        <f>SUM(N42:S42)</f>
        <v>0</v>
      </c>
      <c r="N42" s="31"/>
      <c r="O42" s="31"/>
      <c r="P42" s="31"/>
      <c r="Q42" s="31"/>
      <c r="R42" s="31"/>
      <c r="S42" s="31"/>
      <c r="T42" s="31">
        <f>SUM(U42:Z42)</f>
        <v>0</v>
      </c>
      <c r="U42" s="31"/>
      <c r="V42" s="31"/>
      <c r="W42" s="31"/>
      <c r="X42" s="31"/>
      <c r="Y42" s="31"/>
      <c r="Z42" s="31"/>
      <c r="AA42" s="31"/>
    </row>
    <row r="43" spans="1:27" ht="31.5">
      <c r="A43" s="30" t="s">
        <v>70</v>
      </c>
      <c r="B43" s="25" t="s">
        <v>71</v>
      </c>
      <c r="C43" s="19">
        <v>323</v>
      </c>
      <c r="D43" s="19">
        <v>263</v>
      </c>
      <c r="E43" s="31">
        <f>SUM(F43:L43)</f>
        <v>0</v>
      </c>
      <c r="F43" s="31"/>
      <c r="G43" s="31"/>
      <c r="H43" s="31"/>
      <c r="I43" s="31">
        <f>-105600+105600</f>
        <v>0</v>
      </c>
      <c r="J43" s="31"/>
      <c r="K43" s="31"/>
      <c r="L43" s="31"/>
      <c r="M43" s="31">
        <f>SUM(N43:S43)</f>
        <v>0</v>
      </c>
      <c r="N43" s="31"/>
      <c r="O43" s="31"/>
      <c r="P43" s="31"/>
      <c r="Q43" s="31"/>
      <c r="R43" s="31"/>
      <c r="S43" s="31"/>
      <c r="T43" s="31">
        <f>SUM(U43:Z43)</f>
        <v>0</v>
      </c>
      <c r="U43" s="31"/>
      <c r="V43" s="31"/>
      <c r="W43" s="31"/>
      <c r="X43" s="31"/>
      <c r="Y43" s="31"/>
      <c r="Z43" s="31"/>
      <c r="AA43" s="31"/>
    </row>
    <row r="44" spans="1:27" ht="37.5" customHeight="1">
      <c r="A44" s="37" t="s">
        <v>72</v>
      </c>
      <c r="B44" s="38" t="s">
        <v>73</v>
      </c>
      <c r="C44" s="39">
        <v>850</v>
      </c>
      <c r="D44" s="39"/>
      <c r="E44" s="40">
        <f>SUM(F44:L44)</f>
        <v>996103.8</v>
      </c>
      <c r="F44" s="40">
        <f aca="true" t="shared" si="31" ref="F44:L44">SUM(F46:F48)</f>
        <v>996103.8</v>
      </c>
      <c r="G44" s="40">
        <f t="shared" si="31"/>
        <v>0</v>
      </c>
      <c r="H44" s="40">
        <f t="shared" si="31"/>
        <v>0</v>
      </c>
      <c r="I44" s="40">
        <f t="shared" si="31"/>
        <v>0</v>
      </c>
      <c r="J44" s="40">
        <f t="shared" si="31"/>
        <v>0</v>
      </c>
      <c r="K44" s="40">
        <f t="shared" si="31"/>
        <v>0</v>
      </c>
      <c r="L44" s="40">
        <f t="shared" si="31"/>
        <v>0</v>
      </c>
      <c r="M44" s="40">
        <f>SUM(N44:S44)</f>
        <v>758100</v>
      </c>
      <c r="N44" s="40">
        <f aca="true" t="shared" si="32" ref="N44:S44">SUM(N46:N48)</f>
        <v>758100</v>
      </c>
      <c r="O44" s="40">
        <f t="shared" si="32"/>
        <v>0</v>
      </c>
      <c r="P44" s="40">
        <f t="shared" si="32"/>
        <v>0</v>
      </c>
      <c r="Q44" s="40">
        <f t="shared" si="32"/>
        <v>0</v>
      </c>
      <c r="R44" s="40">
        <f t="shared" si="32"/>
        <v>0</v>
      </c>
      <c r="S44" s="40">
        <f t="shared" si="32"/>
        <v>0</v>
      </c>
      <c r="T44" s="40">
        <f>SUM(U44:Z44)</f>
        <v>758100</v>
      </c>
      <c r="U44" s="40">
        <f aca="true" t="shared" si="33" ref="U44:Z44">SUM(U46:U48)</f>
        <v>758100</v>
      </c>
      <c r="V44" s="40">
        <f t="shared" si="33"/>
        <v>0</v>
      </c>
      <c r="W44" s="40">
        <f t="shared" si="33"/>
        <v>0</v>
      </c>
      <c r="X44" s="40">
        <f t="shared" si="33"/>
        <v>0</v>
      </c>
      <c r="Y44" s="40">
        <f t="shared" si="33"/>
        <v>0</v>
      </c>
      <c r="Z44" s="40">
        <f t="shared" si="33"/>
        <v>0</v>
      </c>
      <c r="AA44" s="40">
        <v>0</v>
      </c>
    </row>
    <row r="45" spans="1:27" ht="15.75">
      <c r="A45" s="42" t="s">
        <v>35</v>
      </c>
      <c r="B45" s="25"/>
      <c r="C45" s="19"/>
      <c r="D45" s="19"/>
      <c r="E45" s="31"/>
      <c r="F45" s="31"/>
      <c r="G45" s="31"/>
      <c r="H45" s="31"/>
      <c r="I45" s="31"/>
      <c r="J45" s="31"/>
      <c r="K45" s="31"/>
      <c r="L45" s="31"/>
      <c r="M45" s="31"/>
      <c r="N45" s="31"/>
      <c r="O45" s="31"/>
      <c r="P45" s="31"/>
      <c r="Q45" s="31"/>
      <c r="R45" s="31"/>
      <c r="S45" s="31"/>
      <c r="T45" s="31"/>
      <c r="U45" s="31"/>
      <c r="V45" s="31"/>
      <c r="W45" s="31"/>
      <c r="X45" s="31"/>
      <c r="Y45" s="31"/>
      <c r="Z45" s="31"/>
      <c r="AA45" s="31"/>
    </row>
    <row r="46" spans="1:27" ht="37.5" customHeight="1">
      <c r="A46" s="30" t="s">
        <v>74</v>
      </c>
      <c r="B46" s="25" t="s">
        <v>75</v>
      </c>
      <c r="C46" s="19">
        <v>851</v>
      </c>
      <c r="D46" s="19">
        <v>291</v>
      </c>
      <c r="E46" s="31">
        <f aca="true" t="shared" si="34" ref="E46:E54">SUM(F46:L46)</f>
        <v>996103.8</v>
      </c>
      <c r="F46" s="31">
        <v>996103.8</v>
      </c>
      <c r="G46" s="31"/>
      <c r="H46" s="31"/>
      <c r="I46" s="31"/>
      <c r="J46" s="31"/>
      <c r="K46" s="31"/>
      <c r="L46" s="31"/>
      <c r="M46" s="31">
        <f aca="true" t="shared" si="35" ref="M46:M54">SUM(N46:S46)</f>
        <v>758100</v>
      </c>
      <c r="N46" s="31">
        <v>758100</v>
      </c>
      <c r="O46" s="31"/>
      <c r="P46" s="31"/>
      <c r="Q46" s="31"/>
      <c r="R46" s="31"/>
      <c r="S46" s="31"/>
      <c r="T46" s="31">
        <f aca="true" t="shared" si="36" ref="T46:T54">SUM(U46:Z46)</f>
        <v>758100</v>
      </c>
      <c r="U46" s="31">
        <v>758100</v>
      </c>
      <c r="V46" s="31"/>
      <c r="W46" s="31"/>
      <c r="X46" s="31"/>
      <c r="Y46" s="31"/>
      <c r="Z46" s="31"/>
      <c r="AA46" s="31"/>
    </row>
    <row r="47" spans="1:27" ht="63">
      <c r="A47" s="30" t="s">
        <v>76</v>
      </c>
      <c r="B47" s="25" t="s">
        <v>77</v>
      </c>
      <c r="C47" s="19">
        <v>852</v>
      </c>
      <c r="D47" s="19">
        <v>291</v>
      </c>
      <c r="E47" s="31">
        <f t="shared" si="34"/>
        <v>0</v>
      </c>
      <c r="F47" s="31"/>
      <c r="G47" s="31"/>
      <c r="H47" s="31"/>
      <c r="I47" s="31"/>
      <c r="J47" s="31"/>
      <c r="K47" s="31"/>
      <c r="L47" s="31"/>
      <c r="M47" s="31">
        <f t="shared" si="35"/>
        <v>0</v>
      </c>
      <c r="N47" s="31"/>
      <c r="O47" s="31"/>
      <c r="P47" s="31"/>
      <c r="Q47" s="31"/>
      <c r="R47" s="31"/>
      <c r="S47" s="31"/>
      <c r="T47" s="31">
        <f t="shared" si="36"/>
        <v>0</v>
      </c>
      <c r="U47" s="31"/>
      <c r="V47" s="31"/>
      <c r="W47" s="31"/>
      <c r="X47" s="31"/>
      <c r="Y47" s="31"/>
      <c r="Z47" s="31"/>
      <c r="AA47" s="31"/>
    </row>
    <row r="48" spans="1:27" ht="47.25" customHeight="1">
      <c r="A48" s="30" t="s">
        <v>78</v>
      </c>
      <c r="B48" s="25" t="s">
        <v>79</v>
      </c>
      <c r="C48" s="19">
        <v>853</v>
      </c>
      <c r="D48" s="19">
        <v>292</v>
      </c>
      <c r="E48" s="31">
        <f t="shared" si="34"/>
        <v>0</v>
      </c>
      <c r="F48" s="31"/>
      <c r="G48" s="31"/>
      <c r="H48" s="31"/>
      <c r="I48" s="31"/>
      <c r="J48" s="43"/>
      <c r="K48" s="31"/>
      <c r="L48" s="31"/>
      <c r="M48" s="31">
        <f t="shared" si="35"/>
        <v>0</v>
      </c>
      <c r="N48" s="31"/>
      <c r="O48" s="31"/>
      <c r="P48" s="31"/>
      <c r="Q48" s="43"/>
      <c r="R48" s="31"/>
      <c r="S48" s="31"/>
      <c r="T48" s="31">
        <f t="shared" si="36"/>
        <v>0</v>
      </c>
      <c r="U48" s="31"/>
      <c r="V48" s="31"/>
      <c r="W48" s="31"/>
      <c r="X48" s="43"/>
      <c r="Y48" s="31"/>
      <c r="Z48" s="31"/>
      <c r="AA48" s="31"/>
    </row>
    <row r="49" spans="1:27" ht="47.25" customHeight="1">
      <c r="A49" s="37" t="s">
        <v>80</v>
      </c>
      <c r="B49" s="38" t="s">
        <v>81</v>
      </c>
      <c r="C49" s="39" t="s">
        <v>52</v>
      </c>
      <c r="D49" s="39"/>
      <c r="E49" s="40">
        <f t="shared" si="34"/>
        <v>0</v>
      </c>
      <c r="F49" s="40">
        <f aca="true" t="shared" si="37" ref="F49:L49">SUM(F50:F51)</f>
        <v>0</v>
      </c>
      <c r="G49" s="40">
        <f t="shared" si="37"/>
        <v>0</v>
      </c>
      <c r="H49" s="40">
        <f t="shared" si="37"/>
        <v>0</v>
      </c>
      <c r="I49" s="40">
        <f t="shared" si="37"/>
        <v>0</v>
      </c>
      <c r="J49" s="40">
        <f t="shared" si="37"/>
        <v>0</v>
      </c>
      <c r="K49" s="40">
        <f t="shared" si="37"/>
        <v>0</v>
      </c>
      <c r="L49" s="40">
        <f t="shared" si="37"/>
        <v>0</v>
      </c>
      <c r="M49" s="40">
        <f t="shared" si="35"/>
        <v>0</v>
      </c>
      <c r="N49" s="40">
        <f aca="true" t="shared" si="38" ref="N49:S49">SUM(N50:N51)</f>
        <v>0</v>
      </c>
      <c r="O49" s="40">
        <f t="shared" si="38"/>
        <v>0</v>
      </c>
      <c r="P49" s="40">
        <f t="shared" si="38"/>
        <v>0</v>
      </c>
      <c r="Q49" s="40">
        <f t="shared" si="38"/>
        <v>0</v>
      </c>
      <c r="R49" s="40">
        <f t="shared" si="38"/>
        <v>0</v>
      </c>
      <c r="S49" s="40">
        <f t="shared" si="38"/>
        <v>0</v>
      </c>
      <c r="T49" s="40">
        <f t="shared" si="36"/>
        <v>0</v>
      </c>
      <c r="U49" s="40">
        <f aca="true" t="shared" si="39" ref="U49:Z49">SUM(U50:U51)</f>
        <v>0</v>
      </c>
      <c r="V49" s="40">
        <f t="shared" si="39"/>
        <v>0</v>
      </c>
      <c r="W49" s="40">
        <f t="shared" si="39"/>
        <v>0</v>
      </c>
      <c r="X49" s="40">
        <f t="shared" si="39"/>
        <v>0</v>
      </c>
      <c r="Y49" s="40">
        <f t="shared" si="39"/>
        <v>0</v>
      </c>
      <c r="Z49" s="40">
        <f t="shared" si="39"/>
        <v>0</v>
      </c>
      <c r="AA49" s="40">
        <v>0</v>
      </c>
    </row>
    <row r="50" spans="1:27" ht="78.75">
      <c r="A50" s="45" t="s">
        <v>82</v>
      </c>
      <c r="B50" s="46" t="s">
        <v>83</v>
      </c>
      <c r="C50" s="47">
        <v>831</v>
      </c>
      <c r="D50" s="47">
        <v>293</v>
      </c>
      <c r="E50" s="48">
        <f t="shared" si="34"/>
        <v>0</v>
      </c>
      <c r="F50" s="48"/>
      <c r="G50" s="48"/>
      <c r="H50" s="48"/>
      <c r="I50" s="48"/>
      <c r="J50" s="48"/>
      <c r="K50" s="48"/>
      <c r="L50" s="48"/>
      <c r="M50" s="48">
        <f t="shared" si="35"/>
        <v>0</v>
      </c>
      <c r="N50" s="48"/>
      <c r="O50" s="48"/>
      <c r="P50" s="48"/>
      <c r="Q50" s="48"/>
      <c r="R50" s="48"/>
      <c r="S50" s="48"/>
      <c r="T50" s="48">
        <f t="shared" si="36"/>
        <v>0</v>
      </c>
      <c r="U50" s="48"/>
      <c r="V50" s="48"/>
      <c r="W50" s="48"/>
      <c r="X50" s="48"/>
      <c r="Y50" s="48"/>
      <c r="Z50" s="48"/>
      <c r="AA50" s="48"/>
    </row>
    <row r="51" spans="1:27" ht="78.75">
      <c r="A51" s="45" t="s">
        <v>82</v>
      </c>
      <c r="B51" s="46" t="s">
        <v>83</v>
      </c>
      <c r="C51" s="47">
        <v>831</v>
      </c>
      <c r="D51" s="47">
        <v>297</v>
      </c>
      <c r="E51" s="48">
        <f t="shared" si="34"/>
        <v>0</v>
      </c>
      <c r="F51" s="48"/>
      <c r="G51" s="48"/>
      <c r="H51" s="48"/>
      <c r="I51" s="48"/>
      <c r="J51" s="48"/>
      <c r="K51" s="48"/>
      <c r="L51" s="48"/>
      <c r="M51" s="48">
        <f t="shared" si="35"/>
        <v>0</v>
      </c>
      <c r="N51" s="48"/>
      <c r="O51" s="48"/>
      <c r="P51" s="48"/>
      <c r="Q51" s="48"/>
      <c r="R51" s="48"/>
      <c r="S51" s="48"/>
      <c r="T51" s="48">
        <f t="shared" si="36"/>
        <v>0</v>
      </c>
      <c r="U51" s="48"/>
      <c r="V51" s="48"/>
      <c r="W51" s="48"/>
      <c r="X51" s="48"/>
      <c r="Y51" s="48"/>
      <c r="Z51" s="48"/>
      <c r="AA51" s="48"/>
    </row>
    <row r="52" spans="1:27" ht="15.75">
      <c r="A52" s="37" t="s">
        <v>84</v>
      </c>
      <c r="B52" s="38" t="s">
        <v>85</v>
      </c>
      <c r="C52" s="39">
        <v>244</v>
      </c>
      <c r="D52" s="39">
        <v>226</v>
      </c>
      <c r="E52" s="40">
        <f t="shared" si="34"/>
        <v>0</v>
      </c>
      <c r="F52" s="40"/>
      <c r="G52" s="40"/>
      <c r="H52" s="40"/>
      <c r="I52" s="40"/>
      <c r="J52" s="40"/>
      <c r="K52" s="40"/>
      <c r="L52" s="40"/>
      <c r="M52" s="40">
        <f t="shared" si="35"/>
        <v>0</v>
      </c>
      <c r="N52" s="40"/>
      <c r="O52" s="40"/>
      <c r="P52" s="40"/>
      <c r="Q52" s="40"/>
      <c r="R52" s="40"/>
      <c r="S52" s="40"/>
      <c r="T52" s="40">
        <f t="shared" si="36"/>
        <v>0</v>
      </c>
      <c r="U52" s="40"/>
      <c r="V52" s="40"/>
      <c r="W52" s="40"/>
      <c r="X52" s="40"/>
      <c r="Y52" s="40"/>
      <c r="Z52" s="40"/>
      <c r="AA52" s="40"/>
    </row>
    <row r="53" spans="1:27" ht="37.5" customHeight="1">
      <c r="A53" s="37" t="s">
        <v>86</v>
      </c>
      <c r="B53" s="38" t="s">
        <v>87</v>
      </c>
      <c r="C53" s="39" t="s">
        <v>28</v>
      </c>
      <c r="D53" s="39"/>
      <c r="E53" s="40">
        <f t="shared" si="34"/>
        <v>7162985.42</v>
      </c>
      <c r="F53" s="40">
        <f aca="true" t="shared" si="40" ref="F53:L53">F54+F64+F69</f>
        <v>2390960</v>
      </c>
      <c r="G53" s="40">
        <f t="shared" si="40"/>
        <v>0</v>
      </c>
      <c r="H53" s="40">
        <f t="shared" si="40"/>
        <v>4586560</v>
      </c>
      <c r="I53" s="40">
        <f t="shared" si="40"/>
        <v>0</v>
      </c>
      <c r="J53" s="40">
        <f t="shared" si="40"/>
        <v>185465.41999999998</v>
      </c>
      <c r="K53" s="40">
        <f t="shared" si="40"/>
        <v>0</v>
      </c>
      <c r="L53" s="40">
        <f t="shared" si="40"/>
        <v>0</v>
      </c>
      <c r="M53" s="40">
        <f t="shared" si="35"/>
        <v>7041270</v>
      </c>
      <c r="N53" s="40">
        <f aca="true" t="shared" si="41" ref="N53:S53">N54+N64+N69</f>
        <v>2352650</v>
      </c>
      <c r="O53" s="40">
        <f t="shared" si="41"/>
        <v>0</v>
      </c>
      <c r="P53" s="40">
        <f t="shared" si="41"/>
        <v>4515820</v>
      </c>
      <c r="Q53" s="40">
        <f t="shared" si="41"/>
        <v>172800</v>
      </c>
      <c r="R53" s="40">
        <f t="shared" si="41"/>
        <v>0</v>
      </c>
      <c r="S53" s="40">
        <f t="shared" si="41"/>
        <v>0</v>
      </c>
      <c r="T53" s="40">
        <f t="shared" si="36"/>
        <v>7041270</v>
      </c>
      <c r="U53" s="40">
        <f aca="true" t="shared" si="42" ref="U53:Z53">U54+U64+U69</f>
        <v>2352650</v>
      </c>
      <c r="V53" s="40">
        <f t="shared" si="42"/>
        <v>0</v>
      </c>
      <c r="W53" s="40">
        <f t="shared" si="42"/>
        <v>4515820</v>
      </c>
      <c r="X53" s="40">
        <f t="shared" si="42"/>
        <v>172800</v>
      </c>
      <c r="Y53" s="40">
        <f t="shared" si="42"/>
        <v>0</v>
      </c>
      <c r="Z53" s="40">
        <f t="shared" si="42"/>
        <v>0</v>
      </c>
      <c r="AA53" s="40">
        <v>0</v>
      </c>
    </row>
    <row r="54" spans="1:27" ht="31.5" customHeight="1">
      <c r="A54" s="30" t="s">
        <v>88</v>
      </c>
      <c r="B54" s="25" t="s">
        <v>89</v>
      </c>
      <c r="C54" s="19">
        <v>200</v>
      </c>
      <c r="D54" s="19"/>
      <c r="E54" s="31">
        <f t="shared" si="34"/>
        <v>5326104.74</v>
      </c>
      <c r="F54" s="31">
        <f aca="true" t="shared" si="43" ref="F54:L54">SUM(F56:F63)</f>
        <v>679544.74</v>
      </c>
      <c r="G54" s="31">
        <f t="shared" si="43"/>
        <v>0</v>
      </c>
      <c r="H54" s="31">
        <f t="shared" si="43"/>
        <v>4586560</v>
      </c>
      <c r="I54" s="31">
        <f t="shared" si="43"/>
        <v>0</v>
      </c>
      <c r="J54" s="31">
        <f t="shared" si="43"/>
        <v>60000</v>
      </c>
      <c r="K54" s="31">
        <f t="shared" si="43"/>
        <v>0</v>
      </c>
      <c r="L54" s="31">
        <f t="shared" si="43"/>
        <v>0</v>
      </c>
      <c r="M54" s="31">
        <f t="shared" si="35"/>
        <v>5217054.74</v>
      </c>
      <c r="N54" s="31">
        <f aca="true" t="shared" si="44" ref="N54:S54">SUM(N56:N63)</f>
        <v>641234.74</v>
      </c>
      <c r="O54" s="31">
        <f t="shared" si="44"/>
        <v>0</v>
      </c>
      <c r="P54" s="31">
        <f t="shared" si="44"/>
        <v>4515820</v>
      </c>
      <c r="Q54" s="31">
        <f t="shared" si="44"/>
        <v>60000</v>
      </c>
      <c r="R54" s="31">
        <f t="shared" si="44"/>
        <v>0</v>
      </c>
      <c r="S54" s="31">
        <f t="shared" si="44"/>
        <v>0</v>
      </c>
      <c r="T54" s="31">
        <f t="shared" si="36"/>
        <v>5217054.74</v>
      </c>
      <c r="U54" s="31">
        <f aca="true" t="shared" si="45" ref="U54:Z54">SUM(U56:U63)</f>
        <v>641234.74</v>
      </c>
      <c r="V54" s="31">
        <f t="shared" si="45"/>
        <v>0</v>
      </c>
      <c r="W54" s="31">
        <f t="shared" si="45"/>
        <v>4515820</v>
      </c>
      <c r="X54" s="31">
        <f t="shared" si="45"/>
        <v>60000</v>
      </c>
      <c r="Y54" s="31">
        <f t="shared" si="45"/>
        <v>0</v>
      </c>
      <c r="Z54" s="31">
        <f t="shared" si="45"/>
        <v>0</v>
      </c>
      <c r="AA54" s="31">
        <v>0</v>
      </c>
    </row>
    <row r="55" spans="1:27" ht="15.75">
      <c r="A55" s="30" t="s">
        <v>90</v>
      </c>
      <c r="B55" s="25"/>
      <c r="C55" s="19"/>
      <c r="D55" s="19"/>
      <c r="E55" s="31"/>
      <c r="F55" s="31"/>
      <c r="G55" s="31"/>
      <c r="H55" s="31"/>
      <c r="I55" s="31"/>
      <c r="J55" s="31"/>
      <c r="K55" s="31"/>
      <c r="L55" s="31"/>
      <c r="M55" s="31"/>
      <c r="N55" s="31"/>
      <c r="O55" s="31"/>
      <c r="P55" s="31"/>
      <c r="Q55" s="31"/>
      <c r="R55" s="31"/>
      <c r="S55" s="31"/>
      <c r="T55" s="31"/>
      <c r="U55" s="31"/>
      <c r="V55" s="31"/>
      <c r="W55" s="31"/>
      <c r="X55" s="31"/>
      <c r="Y55" s="31"/>
      <c r="Z55" s="31"/>
      <c r="AA55" s="31"/>
    </row>
    <row r="56" spans="1:27" ht="37.5" customHeight="1">
      <c r="A56" s="45" t="s">
        <v>91</v>
      </c>
      <c r="B56" s="25"/>
      <c r="C56" s="19">
        <v>244</v>
      </c>
      <c r="D56" s="19">
        <v>221</v>
      </c>
      <c r="E56" s="31">
        <f aca="true" t="shared" si="46" ref="E56:E64">SUM(F56:L56)</f>
        <v>86300</v>
      </c>
      <c r="F56" s="31">
        <v>86300</v>
      </c>
      <c r="G56" s="31"/>
      <c r="H56" s="31"/>
      <c r="I56" s="31"/>
      <c r="J56" s="31"/>
      <c r="K56" s="31"/>
      <c r="L56" s="31"/>
      <c r="M56" s="31">
        <f aca="true" t="shared" si="47" ref="M56:M64">SUM(N56:S56)</f>
        <v>86300</v>
      </c>
      <c r="N56" s="31">
        <v>86300</v>
      </c>
      <c r="O56" s="31"/>
      <c r="P56" s="31"/>
      <c r="Q56" s="31"/>
      <c r="R56" s="31"/>
      <c r="S56" s="31"/>
      <c r="T56" s="31">
        <f aca="true" t="shared" si="48" ref="T56:T64">SUM(U56:Z56)</f>
        <v>86300</v>
      </c>
      <c r="U56" s="31">
        <v>86300</v>
      </c>
      <c r="V56" s="31"/>
      <c r="W56" s="31"/>
      <c r="X56" s="31"/>
      <c r="Y56" s="31"/>
      <c r="Z56" s="31"/>
      <c r="AA56" s="31"/>
    </row>
    <row r="57" spans="1:27" ht="37.5" customHeight="1">
      <c r="A57" s="45" t="s">
        <v>92</v>
      </c>
      <c r="B57" s="25"/>
      <c r="C57" s="19">
        <v>244</v>
      </c>
      <c r="D57" s="19">
        <v>222</v>
      </c>
      <c r="E57" s="31">
        <f t="shared" si="46"/>
        <v>0</v>
      </c>
      <c r="F57" s="31"/>
      <c r="G57" s="31"/>
      <c r="H57" s="31"/>
      <c r="I57" s="31"/>
      <c r="J57" s="31"/>
      <c r="K57" s="31"/>
      <c r="L57" s="31"/>
      <c r="M57" s="31">
        <f t="shared" si="47"/>
        <v>0</v>
      </c>
      <c r="N57" s="31"/>
      <c r="O57" s="31"/>
      <c r="P57" s="31"/>
      <c r="Q57" s="31"/>
      <c r="R57" s="31"/>
      <c r="S57" s="31"/>
      <c r="T57" s="31">
        <f t="shared" si="48"/>
        <v>0</v>
      </c>
      <c r="U57" s="31"/>
      <c r="V57" s="31"/>
      <c r="W57" s="31"/>
      <c r="X57" s="31"/>
      <c r="Y57" s="31"/>
      <c r="Z57" s="31"/>
      <c r="AA57" s="31"/>
    </row>
    <row r="58" spans="1:27" ht="37.5" customHeight="1">
      <c r="A58" s="45" t="s">
        <v>93</v>
      </c>
      <c r="B58" s="25"/>
      <c r="C58" s="19">
        <v>244</v>
      </c>
      <c r="D58" s="19">
        <v>223</v>
      </c>
      <c r="E58" s="31">
        <f t="shared" si="46"/>
        <v>247254.74</v>
      </c>
      <c r="F58" s="31">
        <v>247254.74</v>
      </c>
      <c r="G58" s="31"/>
      <c r="H58" s="31"/>
      <c r="I58" s="31"/>
      <c r="J58" s="43"/>
      <c r="K58" s="31"/>
      <c r="L58" s="31"/>
      <c r="M58" s="31">
        <f t="shared" si="47"/>
        <v>247254.74</v>
      </c>
      <c r="N58" s="31">
        <v>247254.74</v>
      </c>
      <c r="O58" s="31"/>
      <c r="P58" s="31"/>
      <c r="Q58" s="43"/>
      <c r="R58" s="31"/>
      <c r="S58" s="31"/>
      <c r="T58" s="31">
        <f t="shared" si="48"/>
        <v>247254.74</v>
      </c>
      <c r="U58" s="31">
        <v>247254.74</v>
      </c>
      <c r="V58" s="31"/>
      <c r="W58" s="31"/>
      <c r="X58" s="43"/>
      <c r="Y58" s="31"/>
      <c r="Z58" s="31"/>
      <c r="AA58" s="31"/>
    </row>
    <row r="59" spans="1:27" ht="37.5" customHeight="1">
      <c r="A59" s="45" t="s">
        <v>94</v>
      </c>
      <c r="B59" s="25"/>
      <c r="C59" s="19">
        <v>244</v>
      </c>
      <c r="D59" s="19">
        <v>224</v>
      </c>
      <c r="E59" s="31">
        <f t="shared" si="46"/>
        <v>0</v>
      </c>
      <c r="F59" s="31"/>
      <c r="G59" s="31"/>
      <c r="H59" s="31"/>
      <c r="I59" s="31"/>
      <c r="J59" s="31"/>
      <c r="K59" s="31"/>
      <c r="L59" s="31"/>
      <c r="M59" s="31">
        <f t="shared" si="47"/>
        <v>0</v>
      </c>
      <c r="N59" s="31"/>
      <c r="O59" s="31"/>
      <c r="P59" s="31"/>
      <c r="Q59" s="31"/>
      <c r="R59" s="31"/>
      <c r="S59" s="31"/>
      <c r="T59" s="31">
        <f t="shared" si="48"/>
        <v>0</v>
      </c>
      <c r="U59" s="31"/>
      <c r="V59" s="31"/>
      <c r="W59" s="31"/>
      <c r="X59" s="31"/>
      <c r="Y59" s="31"/>
      <c r="Z59" s="31"/>
      <c r="AA59" s="31"/>
    </row>
    <row r="60" spans="1:27" ht="37.5" customHeight="1">
      <c r="A60" s="45" t="s">
        <v>95</v>
      </c>
      <c r="B60" s="25"/>
      <c r="C60" s="19">
        <v>244</v>
      </c>
      <c r="D60" s="19">
        <v>225</v>
      </c>
      <c r="E60" s="31">
        <f t="shared" si="46"/>
        <v>235640</v>
      </c>
      <c r="F60" s="31">
        <v>215640</v>
      </c>
      <c r="G60" s="31"/>
      <c r="H60" s="31"/>
      <c r="I60" s="31"/>
      <c r="J60" s="43">
        <v>20000</v>
      </c>
      <c r="K60" s="43"/>
      <c r="L60" s="43"/>
      <c r="M60" s="31">
        <f t="shared" si="47"/>
        <v>235640</v>
      </c>
      <c r="N60" s="31">
        <v>177330</v>
      </c>
      <c r="O60" s="31"/>
      <c r="P60" s="31">
        <v>38310</v>
      </c>
      <c r="Q60" s="43">
        <v>20000</v>
      </c>
      <c r="R60" s="43"/>
      <c r="S60" s="43"/>
      <c r="T60" s="31">
        <f t="shared" si="48"/>
        <v>235640</v>
      </c>
      <c r="U60" s="31">
        <v>177330</v>
      </c>
      <c r="V60" s="31"/>
      <c r="W60" s="31">
        <v>38310</v>
      </c>
      <c r="X60" s="43">
        <v>20000</v>
      </c>
      <c r="Y60" s="43"/>
      <c r="Z60" s="43"/>
      <c r="AA60" s="31"/>
    </row>
    <row r="61" spans="1:27" ht="37.5" customHeight="1">
      <c r="A61" s="45" t="s">
        <v>96</v>
      </c>
      <c r="B61" s="25"/>
      <c r="C61" s="19">
        <v>244</v>
      </c>
      <c r="D61" s="19">
        <v>226</v>
      </c>
      <c r="E61" s="31">
        <f t="shared" si="46"/>
        <v>4556910</v>
      </c>
      <c r="F61" s="31">
        <v>130350</v>
      </c>
      <c r="G61" s="31"/>
      <c r="H61" s="31">
        <v>4406560</v>
      </c>
      <c r="I61" s="31"/>
      <c r="J61" s="43">
        <v>20000</v>
      </c>
      <c r="K61" s="43"/>
      <c r="L61" s="43"/>
      <c r="M61" s="31">
        <f t="shared" si="47"/>
        <v>4627860</v>
      </c>
      <c r="N61" s="31">
        <v>130350</v>
      </c>
      <c r="O61" s="31"/>
      <c r="P61" s="31">
        <v>4477510</v>
      </c>
      <c r="Q61" s="43">
        <v>20000</v>
      </c>
      <c r="R61" s="43"/>
      <c r="S61" s="43"/>
      <c r="T61" s="31">
        <f t="shared" si="48"/>
        <v>4627860</v>
      </c>
      <c r="U61" s="31">
        <v>130350</v>
      </c>
      <c r="V61" s="31"/>
      <c r="W61" s="31">
        <v>4477510</v>
      </c>
      <c r="X61" s="43">
        <v>20000</v>
      </c>
      <c r="Y61" s="43"/>
      <c r="Z61" s="43"/>
      <c r="AA61" s="31"/>
    </row>
    <row r="62" spans="1:27" ht="37.5" customHeight="1">
      <c r="A62" s="45" t="s">
        <v>164</v>
      </c>
      <c r="B62" s="25"/>
      <c r="C62" s="19">
        <v>244</v>
      </c>
      <c r="D62" s="19">
        <v>228</v>
      </c>
      <c r="E62" s="31">
        <f>SUM(F62:L62)</f>
        <v>180000</v>
      </c>
      <c r="F62" s="31"/>
      <c r="G62" s="31"/>
      <c r="H62" s="31">
        <v>180000</v>
      </c>
      <c r="I62" s="31"/>
      <c r="J62" s="43"/>
      <c r="K62" s="43"/>
      <c r="L62" s="43"/>
      <c r="M62" s="31"/>
      <c r="N62" s="31"/>
      <c r="O62" s="31"/>
      <c r="P62" s="31"/>
      <c r="Q62" s="43"/>
      <c r="R62" s="43"/>
      <c r="S62" s="43"/>
      <c r="T62" s="31"/>
      <c r="U62" s="31"/>
      <c r="V62" s="31"/>
      <c r="W62" s="31"/>
      <c r="X62" s="43"/>
      <c r="Y62" s="43"/>
      <c r="Z62" s="43"/>
      <c r="AA62" s="31"/>
    </row>
    <row r="63" spans="1:27" ht="37.5" customHeight="1">
      <c r="A63" s="45" t="s">
        <v>97</v>
      </c>
      <c r="B63" s="25"/>
      <c r="C63" s="19">
        <v>244</v>
      </c>
      <c r="D63" s="19">
        <v>310</v>
      </c>
      <c r="E63" s="31">
        <f t="shared" si="46"/>
        <v>20000</v>
      </c>
      <c r="F63" s="31"/>
      <c r="G63" s="31"/>
      <c r="H63" s="31"/>
      <c r="I63" s="31"/>
      <c r="J63" s="43">
        <v>20000</v>
      </c>
      <c r="K63" s="31"/>
      <c r="L63" s="31"/>
      <c r="M63" s="31">
        <f t="shared" si="47"/>
        <v>20000</v>
      </c>
      <c r="N63" s="31"/>
      <c r="O63" s="31"/>
      <c r="P63" s="31"/>
      <c r="Q63" s="43">
        <v>20000</v>
      </c>
      <c r="R63" s="31"/>
      <c r="S63" s="31"/>
      <c r="T63" s="31">
        <f t="shared" si="48"/>
        <v>20000</v>
      </c>
      <c r="U63" s="31"/>
      <c r="V63" s="31"/>
      <c r="W63" s="31"/>
      <c r="X63" s="43">
        <v>20000</v>
      </c>
      <c r="Y63" s="31"/>
      <c r="Z63" s="31"/>
      <c r="AA63" s="31"/>
    </row>
    <row r="64" spans="1:27" ht="31.5">
      <c r="A64" s="37" t="s">
        <v>98</v>
      </c>
      <c r="B64" s="38"/>
      <c r="C64" s="39">
        <v>244</v>
      </c>
      <c r="D64" s="39">
        <v>340</v>
      </c>
      <c r="E64" s="40">
        <f t="shared" si="46"/>
        <v>71465.42</v>
      </c>
      <c r="F64" s="40">
        <f aca="true" t="shared" si="49" ref="F64:L64">SUM(F66:F68)</f>
        <v>0</v>
      </c>
      <c r="G64" s="40">
        <f t="shared" si="49"/>
        <v>0</v>
      </c>
      <c r="H64" s="40">
        <f t="shared" si="49"/>
        <v>0</v>
      </c>
      <c r="I64" s="40">
        <f t="shared" si="49"/>
        <v>0</v>
      </c>
      <c r="J64" s="40">
        <f t="shared" si="49"/>
        <v>71465.42</v>
      </c>
      <c r="K64" s="40">
        <f t="shared" si="49"/>
        <v>0</v>
      </c>
      <c r="L64" s="40">
        <f t="shared" si="49"/>
        <v>0</v>
      </c>
      <c r="M64" s="40">
        <f t="shared" si="47"/>
        <v>58800</v>
      </c>
      <c r="N64" s="40">
        <f aca="true" t="shared" si="50" ref="N64:S64">SUM(N66:N68)</f>
        <v>0</v>
      </c>
      <c r="O64" s="40">
        <f t="shared" si="50"/>
        <v>0</v>
      </c>
      <c r="P64" s="40">
        <f t="shared" si="50"/>
        <v>0</v>
      </c>
      <c r="Q64" s="40">
        <f t="shared" si="50"/>
        <v>58800</v>
      </c>
      <c r="R64" s="40">
        <f t="shared" si="50"/>
        <v>0</v>
      </c>
      <c r="S64" s="40">
        <f t="shared" si="50"/>
        <v>0</v>
      </c>
      <c r="T64" s="40">
        <f t="shared" si="48"/>
        <v>58800</v>
      </c>
      <c r="U64" s="40">
        <f aca="true" t="shared" si="51" ref="U64:Z64">SUM(U66:U68)</f>
        <v>0</v>
      </c>
      <c r="V64" s="40">
        <f t="shared" si="51"/>
        <v>0</v>
      </c>
      <c r="W64" s="40">
        <f t="shared" si="51"/>
        <v>0</v>
      </c>
      <c r="X64" s="40">
        <f t="shared" si="51"/>
        <v>58800</v>
      </c>
      <c r="Y64" s="40">
        <f t="shared" si="51"/>
        <v>0</v>
      </c>
      <c r="Z64" s="40">
        <f t="shared" si="51"/>
        <v>0</v>
      </c>
      <c r="AA64" s="40">
        <v>0</v>
      </c>
    </row>
    <row r="65" spans="1:27" ht="15.75">
      <c r="A65" s="30" t="s">
        <v>90</v>
      </c>
      <c r="B65" s="25"/>
      <c r="C65" s="19"/>
      <c r="D65" s="19"/>
      <c r="E65" s="31"/>
      <c r="F65" s="31"/>
      <c r="G65" s="31"/>
      <c r="H65" s="31"/>
      <c r="I65" s="31"/>
      <c r="J65" s="31"/>
      <c r="K65" s="31"/>
      <c r="L65" s="31"/>
      <c r="M65" s="31"/>
      <c r="N65" s="31"/>
      <c r="O65" s="31"/>
      <c r="P65" s="31"/>
      <c r="Q65" s="31"/>
      <c r="R65" s="31"/>
      <c r="S65" s="31"/>
      <c r="T65" s="31"/>
      <c r="U65" s="31"/>
      <c r="V65" s="31"/>
      <c r="W65" s="31"/>
      <c r="X65" s="31"/>
      <c r="Y65" s="31"/>
      <c r="Z65" s="31"/>
      <c r="AA65" s="31"/>
    </row>
    <row r="66" spans="1:27" ht="31.5">
      <c r="A66" s="45" t="s">
        <v>99</v>
      </c>
      <c r="B66" s="25"/>
      <c r="C66" s="19">
        <v>244</v>
      </c>
      <c r="D66" s="19">
        <v>343</v>
      </c>
      <c r="E66" s="31">
        <f>SUM(F66:K66)</f>
        <v>0</v>
      </c>
      <c r="F66" s="31"/>
      <c r="G66" s="31"/>
      <c r="H66" s="31"/>
      <c r="I66" s="31"/>
      <c r="J66" s="31"/>
      <c r="K66" s="31"/>
      <c r="L66" s="31"/>
      <c r="M66" s="31">
        <f>SUM(N66:S66)</f>
        <v>0</v>
      </c>
      <c r="N66" s="31"/>
      <c r="O66" s="31"/>
      <c r="P66" s="31"/>
      <c r="Q66" s="31"/>
      <c r="R66" s="31"/>
      <c r="S66" s="31"/>
      <c r="T66" s="31">
        <f>SUM(U66:Z66)</f>
        <v>0</v>
      </c>
      <c r="U66" s="31"/>
      <c r="V66" s="31"/>
      <c r="W66" s="31"/>
      <c r="X66" s="31"/>
      <c r="Y66" s="31"/>
      <c r="Z66" s="31"/>
      <c r="AA66" s="31"/>
    </row>
    <row r="67" spans="1:27" ht="37.5" customHeight="1">
      <c r="A67" s="45" t="s">
        <v>100</v>
      </c>
      <c r="B67" s="25"/>
      <c r="C67" s="19">
        <v>244</v>
      </c>
      <c r="D67" s="19">
        <v>346</v>
      </c>
      <c r="E67" s="31">
        <f>SUM(F67:K67)</f>
        <v>71465.42</v>
      </c>
      <c r="F67" s="31"/>
      <c r="G67" s="31"/>
      <c r="H67" s="31"/>
      <c r="I67" s="31"/>
      <c r="J67" s="31">
        <v>71465.42</v>
      </c>
      <c r="K67" s="31"/>
      <c r="L67" s="31"/>
      <c r="M67" s="31">
        <f>SUM(N67:S67)</f>
        <v>58800</v>
      </c>
      <c r="N67" s="31"/>
      <c r="O67" s="31"/>
      <c r="P67" s="31"/>
      <c r="Q67" s="31">
        <v>58800</v>
      </c>
      <c r="R67" s="31"/>
      <c r="S67" s="31"/>
      <c r="T67" s="31">
        <f>SUM(U67:Z67)</f>
        <v>58800</v>
      </c>
      <c r="U67" s="31"/>
      <c r="V67" s="31"/>
      <c r="W67" s="31"/>
      <c r="X67" s="31">
        <v>58800</v>
      </c>
      <c r="Y67" s="31"/>
      <c r="Z67" s="31"/>
      <c r="AA67" s="31"/>
    </row>
    <row r="68" spans="1:27" ht="46.5" customHeight="1">
      <c r="A68" s="49" t="s">
        <v>101</v>
      </c>
      <c r="B68" s="25"/>
      <c r="C68" s="19">
        <v>244</v>
      </c>
      <c r="D68" s="19">
        <v>349</v>
      </c>
      <c r="E68" s="31">
        <f>SUM(F68:K68)</f>
        <v>0</v>
      </c>
      <c r="F68" s="31"/>
      <c r="G68" s="31"/>
      <c r="H68" s="31"/>
      <c r="I68" s="31"/>
      <c r="J68" s="31"/>
      <c r="K68" s="31"/>
      <c r="L68" s="31"/>
      <c r="M68" s="31">
        <f>SUM(N68:S68)</f>
        <v>0</v>
      </c>
      <c r="N68" s="31"/>
      <c r="O68" s="31"/>
      <c r="P68" s="31"/>
      <c r="Q68" s="31"/>
      <c r="R68" s="31"/>
      <c r="S68" s="31"/>
      <c r="T68" s="31">
        <f>SUM(U68:Z68)</f>
        <v>0</v>
      </c>
      <c r="U68" s="31"/>
      <c r="V68" s="31"/>
      <c r="W68" s="31"/>
      <c r="X68" s="31"/>
      <c r="Y68" s="31"/>
      <c r="Z68" s="31"/>
      <c r="AA68" s="31"/>
    </row>
    <row r="69" spans="1:27" ht="24" customHeight="1">
      <c r="A69" s="50" t="s">
        <v>102</v>
      </c>
      <c r="B69" s="38" t="s">
        <v>103</v>
      </c>
      <c r="C69" s="39">
        <v>247</v>
      </c>
      <c r="D69" s="39">
        <v>223</v>
      </c>
      <c r="E69" s="40">
        <f>SUM(F69:L69)</f>
        <v>1765415.26</v>
      </c>
      <c r="F69" s="40">
        <v>1711415.26</v>
      </c>
      <c r="G69" s="40"/>
      <c r="H69" s="40"/>
      <c r="I69" s="40"/>
      <c r="J69" s="40">
        <v>54000</v>
      </c>
      <c r="K69" s="40"/>
      <c r="L69" s="40"/>
      <c r="M69" s="40">
        <f>SUM(N69:S69)</f>
        <v>1765415.26</v>
      </c>
      <c r="N69" s="40">
        <v>1711415.26</v>
      </c>
      <c r="O69" s="40"/>
      <c r="P69" s="40"/>
      <c r="Q69" s="40">
        <v>54000</v>
      </c>
      <c r="R69" s="40"/>
      <c r="S69" s="40"/>
      <c r="T69" s="40">
        <f>SUM(U69:Z69)</f>
        <v>1765415.26</v>
      </c>
      <c r="U69" s="40">
        <v>1711415.26</v>
      </c>
      <c r="V69" s="40"/>
      <c r="W69" s="40"/>
      <c r="X69" s="40">
        <v>54000</v>
      </c>
      <c r="Y69" s="40"/>
      <c r="Z69" s="40"/>
      <c r="AA69" s="40"/>
    </row>
    <row r="70" spans="1:27" s="54" customFormat="1" ht="37.5" customHeight="1">
      <c r="A70" s="51" t="s">
        <v>104</v>
      </c>
      <c r="B70" s="52" t="s">
        <v>105</v>
      </c>
      <c r="C70" s="44">
        <v>100</v>
      </c>
      <c r="D70" s="44"/>
      <c r="E70" s="53">
        <f>SUM(F70:L70)</f>
        <v>0</v>
      </c>
      <c r="F70" s="53">
        <f aca="true" t="shared" si="52" ref="F70:L70">SUM(F72:F74)</f>
        <v>0</v>
      </c>
      <c r="G70" s="53">
        <f t="shared" si="52"/>
        <v>0</v>
      </c>
      <c r="H70" s="53">
        <f t="shared" si="52"/>
        <v>0</v>
      </c>
      <c r="I70" s="53">
        <f t="shared" si="52"/>
        <v>0</v>
      </c>
      <c r="J70" s="53">
        <f t="shared" si="52"/>
        <v>0</v>
      </c>
      <c r="K70" s="53">
        <f t="shared" si="52"/>
        <v>0</v>
      </c>
      <c r="L70" s="53">
        <f t="shared" si="52"/>
        <v>0</v>
      </c>
      <c r="M70" s="53">
        <f>SUM(N70:S70)</f>
        <v>0</v>
      </c>
      <c r="N70" s="53">
        <f aca="true" t="shared" si="53" ref="N70:S70">SUM(N72:N74)</f>
        <v>0</v>
      </c>
      <c r="O70" s="53">
        <f t="shared" si="53"/>
        <v>0</v>
      </c>
      <c r="P70" s="53">
        <f t="shared" si="53"/>
        <v>0</v>
      </c>
      <c r="Q70" s="53">
        <f t="shared" si="53"/>
        <v>0</v>
      </c>
      <c r="R70" s="53">
        <f t="shared" si="53"/>
        <v>0</v>
      </c>
      <c r="S70" s="53">
        <f t="shared" si="53"/>
        <v>0</v>
      </c>
      <c r="T70" s="53">
        <f>SUM(U70:Z70)</f>
        <v>0</v>
      </c>
      <c r="U70" s="53">
        <f aca="true" t="shared" si="54" ref="U70:Z70">SUM(U72:U74)</f>
        <v>0</v>
      </c>
      <c r="V70" s="53">
        <f t="shared" si="54"/>
        <v>0</v>
      </c>
      <c r="W70" s="53">
        <f t="shared" si="54"/>
        <v>0</v>
      </c>
      <c r="X70" s="53">
        <f t="shared" si="54"/>
        <v>0</v>
      </c>
      <c r="Y70" s="53">
        <f t="shared" si="54"/>
        <v>0</v>
      </c>
      <c r="Z70" s="53">
        <f t="shared" si="54"/>
        <v>0</v>
      </c>
      <c r="AA70" s="53">
        <v>0</v>
      </c>
    </row>
    <row r="71" spans="1:27" s="54" customFormat="1" ht="15.75">
      <c r="A71" s="55" t="s">
        <v>35</v>
      </c>
      <c r="B71" s="46"/>
      <c r="C71" s="47"/>
      <c r="D71" s="47"/>
      <c r="E71" s="31"/>
      <c r="F71" s="48"/>
      <c r="G71" s="48"/>
      <c r="H71" s="48"/>
      <c r="I71" s="48"/>
      <c r="J71" s="48"/>
      <c r="K71" s="48"/>
      <c r="L71" s="48"/>
      <c r="M71" s="31"/>
      <c r="N71" s="48"/>
      <c r="O71" s="48"/>
      <c r="P71" s="48"/>
      <c r="Q71" s="48"/>
      <c r="R71" s="48"/>
      <c r="S71" s="48"/>
      <c r="T71" s="31"/>
      <c r="U71" s="48"/>
      <c r="V71" s="48"/>
      <c r="W71" s="48"/>
      <c r="X71" s="48"/>
      <c r="Y71" s="48"/>
      <c r="Z71" s="48"/>
      <c r="AA71" s="48"/>
    </row>
    <row r="72" spans="1:27" s="54" customFormat="1" ht="37.5" customHeight="1">
      <c r="A72" s="45" t="s">
        <v>106</v>
      </c>
      <c r="B72" s="46" t="s">
        <v>107</v>
      </c>
      <c r="C72" s="47"/>
      <c r="D72" s="47"/>
      <c r="E72" s="31">
        <f>SUM(F72:L72)</f>
        <v>0</v>
      </c>
      <c r="F72" s="48"/>
      <c r="G72" s="48"/>
      <c r="H72" s="48"/>
      <c r="I72" s="48"/>
      <c r="J72" s="48"/>
      <c r="K72" s="48"/>
      <c r="L72" s="48"/>
      <c r="M72" s="31">
        <f>SUM(N72:S72)</f>
        <v>0</v>
      </c>
      <c r="N72" s="48"/>
      <c r="O72" s="48"/>
      <c r="P72" s="48"/>
      <c r="Q72" s="48"/>
      <c r="R72" s="48"/>
      <c r="S72" s="48"/>
      <c r="T72" s="31">
        <f>SUM(U72:Z72)</f>
        <v>0</v>
      </c>
      <c r="U72" s="48"/>
      <c r="V72" s="48"/>
      <c r="W72" s="48"/>
      <c r="X72" s="48"/>
      <c r="Y72" s="48"/>
      <c r="Z72" s="48"/>
      <c r="AA72" s="48"/>
    </row>
    <row r="73" spans="1:27" s="54" customFormat="1" ht="37.5" customHeight="1">
      <c r="A73" s="45" t="s">
        <v>108</v>
      </c>
      <c r="B73" s="46" t="s">
        <v>109</v>
      </c>
      <c r="C73" s="47"/>
      <c r="D73" s="47"/>
      <c r="E73" s="31">
        <f>SUM(F73:L73)</f>
        <v>0</v>
      </c>
      <c r="F73" s="48"/>
      <c r="G73" s="48"/>
      <c r="H73" s="48"/>
      <c r="I73" s="48"/>
      <c r="J73" s="48"/>
      <c r="K73" s="48"/>
      <c r="L73" s="48"/>
      <c r="M73" s="31">
        <f>SUM(N73:S73)</f>
        <v>0</v>
      </c>
      <c r="N73" s="48"/>
      <c r="O73" s="48"/>
      <c r="P73" s="48"/>
      <c r="Q73" s="48"/>
      <c r="R73" s="48"/>
      <c r="S73" s="48"/>
      <c r="T73" s="31">
        <f>SUM(U73:Z73)</f>
        <v>0</v>
      </c>
      <c r="U73" s="48"/>
      <c r="V73" s="48"/>
      <c r="W73" s="48"/>
      <c r="X73" s="48"/>
      <c r="Y73" s="48"/>
      <c r="Z73" s="48"/>
      <c r="AA73" s="48"/>
    </row>
    <row r="74" spans="1:27" s="54" customFormat="1" ht="37.5" customHeight="1">
      <c r="A74" s="45" t="s">
        <v>110</v>
      </c>
      <c r="B74" s="46" t="s">
        <v>111</v>
      </c>
      <c r="C74" s="47"/>
      <c r="D74" s="47"/>
      <c r="E74" s="31">
        <f>SUM(F74:L74)</f>
        <v>0</v>
      </c>
      <c r="F74" s="48"/>
      <c r="G74" s="48"/>
      <c r="H74" s="48"/>
      <c r="I74" s="48"/>
      <c r="J74" s="48"/>
      <c r="K74" s="48"/>
      <c r="L74" s="48"/>
      <c r="M74" s="31">
        <f>SUM(N74:S74)</f>
        <v>0</v>
      </c>
      <c r="N74" s="48"/>
      <c r="O74" s="48"/>
      <c r="P74" s="48"/>
      <c r="Q74" s="48"/>
      <c r="R74" s="48"/>
      <c r="S74" s="48"/>
      <c r="T74" s="31">
        <f>SUM(U74:Z74)</f>
        <v>0</v>
      </c>
      <c r="U74" s="48"/>
      <c r="V74" s="48"/>
      <c r="W74" s="48"/>
      <c r="X74" s="48"/>
      <c r="Y74" s="48"/>
      <c r="Z74" s="48"/>
      <c r="AA74" s="48"/>
    </row>
    <row r="75" spans="1:27" s="54" customFormat="1" ht="37.5" customHeight="1">
      <c r="A75" s="51" t="s">
        <v>112</v>
      </c>
      <c r="B75" s="52" t="s">
        <v>113</v>
      </c>
      <c r="C75" s="44" t="s">
        <v>28</v>
      </c>
      <c r="D75" s="44"/>
      <c r="E75" s="53">
        <f>SUM(F75:L75)</f>
        <v>0</v>
      </c>
      <c r="F75" s="53">
        <f aca="true" t="shared" si="55" ref="F75:L75">SUM(F76)</f>
        <v>0</v>
      </c>
      <c r="G75" s="53">
        <f t="shared" si="55"/>
        <v>0</v>
      </c>
      <c r="H75" s="53">
        <f t="shared" si="55"/>
        <v>0</v>
      </c>
      <c r="I75" s="53">
        <f t="shared" si="55"/>
        <v>0</v>
      </c>
      <c r="J75" s="53">
        <f t="shared" si="55"/>
        <v>0</v>
      </c>
      <c r="K75" s="53">
        <f t="shared" si="55"/>
        <v>0</v>
      </c>
      <c r="L75" s="53">
        <f t="shared" si="55"/>
        <v>0</v>
      </c>
      <c r="M75" s="53">
        <f>SUM(N75:S75)</f>
        <v>0</v>
      </c>
      <c r="N75" s="53">
        <f aca="true" t="shared" si="56" ref="N75:S75">SUM(N76)</f>
        <v>0</v>
      </c>
      <c r="O75" s="53">
        <f t="shared" si="56"/>
        <v>0</v>
      </c>
      <c r="P75" s="53">
        <f t="shared" si="56"/>
        <v>0</v>
      </c>
      <c r="Q75" s="53">
        <f t="shared" si="56"/>
        <v>0</v>
      </c>
      <c r="R75" s="53">
        <f t="shared" si="56"/>
        <v>0</v>
      </c>
      <c r="S75" s="53">
        <f t="shared" si="56"/>
        <v>0</v>
      </c>
      <c r="T75" s="53">
        <f>SUM(U75:Z75)</f>
        <v>0</v>
      </c>
      <c r="U75" s="53">
        <f aca="true" t="shared" si="57" ref="U75:Z75">SUM(U76)</f>
        <v>0</v>
      </c>
      <c r="V75" s="53">
        <f t="shared" si="57"/>
        <v>0</v>
      </c>
      <c r="W75" s="53">
        <f t="shared" si="57"/>
        <v>0</v>
      </c>
      <c r="X75" s="53">
        <f t="shared" si="57"/>
        <v>0</v>
      </c>
      <c r="Y75" s="53">
        <f t="shared" si="57"/>
        <v>0</v>
      </c>
      <c r="Z75" s="53">
        <f t="shared" si="57"/>
        <v>0</v>
      </c>
      <c r="AA75" s="53">
        <v>0</v>
      </c>
    </row>
    <row r="76" spans="1:27" s="54" customFormat="1" ht="63">
      <c r="A76" s="45" t="s">
        <v>114</v>
      </c>
      <c r="B76" s="46" t="s">
        <v>115</v>
      </c>
      <c r="C76" s="47">
        <v>610</v>
      </c>
      <c r="D76" s="47"/>
      <c r="E76" s="31">
        <f>SUM(F76:L76)</f>
        <v>0</v>
      </c>
      <c r="F76" s="48"/>
      <c r="G76" s="48"/>
      <c r="H76" s="48"/>
      <c r="I76" s="48"/>
      <c r="J76" s="48"/>
      <c r="K76" s="48"/>
      <c r="L76" s="48"/>
      <c r="M76" s="31">
        <f>SUM(N76:S76)</f>
        <v>0</v>
      </c>
      <c r="N76" s="48"/>
      <c r="O76" s="48"/>
      <c r="P76" s="48"/>
      <c r="Q76" s="48"/>
      <c r="R76" s="48"/>
      <c r="S76" s="48"/>
      <c r="T76" s="31">
        <f>SUM(U76:Z76)</f>
        <v>0</v>
      </c>
      <c r="U76" s="48"/>
      <c r="V76" s="48"/>
      <c r="W76" s="48"/>
      <c r="X76" s="48"/>
      <c r="Y76" s="48"/>
      <c r="Z76" s="48"/>
      <c r="AA76" s="48"/>
    </row>
    <row r="78" spans="1:27" ht="15.75">
      <c r="A78" s="81" t="s">
        <v>116</v>
      </c>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row>
    <row r="79" spans="1:27" ht="15.75">
      <c r="A79" s="81" t="s">
        <v>117</v>
      </c>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row>
    <row r="80" spans="1:27" ht="102" customHeight="1">
      <c r="A80" s="82" t="s">
        <v>118</v>
      </c>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row>
    <row r="81" spans="1:27" ht="35.25" customHeight="1">
      <c r="A81" s="83" t="s">
        <v>119</v>
      </c>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row>
    <row r="82" spans="1:27" ht="38.25" customHeight="1">
      <c r="A82" s="82" t="s">
        <v>120</v>
      </c>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row>
    <row r="83" spans="1:27" ht="33.75" customHeight="1">
      <c r="A83" s="82" t="s">
        <v>121</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row>
    <row r="84" spans="1:27" ht="15.75">
      <c r="A84" s="81" t="s">
        <v>122</v>
      </c>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row>
    <row r="85" spans="1:27" ht="15.75">
      <c r="A85" s="81" t="s">
        <v>123</v>
      </c>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row>
    <row r="86" spans="1:27" ht="32.25" customHeight="1">
      <c r="A86" s="82" t="s">
        <v>124</v>
      </c>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row>
  </sheetData>
  <sheetProtection selectLockedCells="1" selectUnlockedCells="1"/>
  <mergeCells count="18">
    <mergeCell ref="A1:AA1"/>
    <mergeCell ref="A3:A5"/>
    <mergeCell ref="B3:B5"/>
    <mergeCell ref="C3:C5"/>
    <mergeCell ref="D3:D5"/>
    <mergeCell ref="E3:AA3"/>
    <mergeCell ref="E4:L4"/>
    <mergeCell ref="M4:S4"/>
    <mergeCell ref="T4:Z4"/>
    <mergeCell ref="A84:AA84"/>
    <mergeCell ref="A85:AA85"/>
    <mergeCell ref="A86:AA86"/>
    <mergeCell ref="A78:AA78"/>
    <mergeCell ref="A79:AA79"/>
    <mergeCell ref="A80:AA80"/>
    <mergeCell ref="A81:AA81"/>
    <mergeCell ref="A82:AA82"/>
    <mergeCell ref="A83:AA83"/>
  </mergeCells>
  <printOptions/>
  <pageMargins left="0.19652777777777777" right="0.19652777777777777" top="0.5902777777777778" bottom="0.39375" header="0.5118055555555555" footer="0.5118055555555555"/>
  <pageSetup horizontalDpi="300" verticalDpi="300" orientation="landscape" paperSize="9" scale="40"/>
</worksheet>
</file>

<file path=xl/worksheets/sheet3.xml><?xml version="1.0" encoding="utf-8"?>
<worksheet xmlns="http://schemas.openxmlformats.org/spreadsheetml/2006/main" xmlns:r="http://schemas.openxmlformats.org/officeDocument/2006/relationships">
  <sheetPr>
    <pageSetUpPr fitToPage="1"/>
  </sheetPr>
  <dimension ref="A1:H28"/>
  <sheetViews>
    <sheetView tabSelected="1" zoomScalePageLayoutView="0" workbookViewId="0" topLeftCell="A15">
      <selection activeCell="D28" sqref="D28"/>
    </sheetView>
  </sheetViews>
  <sheetFormatPr defaultColWidth="9.00390625" defaultRowHeight="12.75"/>
  <cols>
    <col min="1" max="1" width="9.140625" style="56" customWidth="1"/>
    <col min="2" max="2" width="45.7109375" style="0" customWidth="1"/>
    <col min="3" max="4" width="10.7109375" style="0" customWidth="1"/>
    <col min="5" max="8" width="20.7109375" style="0" customWidth="1"/>
  </cols>
  <sheetData>
    <row r="1" spans="1:8" s="57" customFormat="1" ht="27" customHeight="1">
      <c r="A1" s="92" t="s">
        <v>125</v>
      </c>
      <c r="B1" s="92"/>
      <c r="C1" s="92"/>
      <c r="D1" s="92"/>
      <c r="E1" s="92"/>
      <c r="F1" s="92"/>
      <c r="G1" s="92"/>
      <c r="H1" s="92"/>
    </row>
    <row r="2" spans="1:8" s="20" customFormat="1" ht="30.75" customHeight="1">
      <c r="A2" s="93" t="s">
        <v>126</v>
      </c>
      <c r="B2" s="85" t="s">
        <v>15</v>
      </c>
      <c r="C2" s="85" t="s">
        <v>127</v>
      </c>
      <c r="D2" s="85" t="s">
        <v>128</v>
      </c>
      <c r="E2" s="85" t="s">
        <v>19</v>
      </c>
      <c r="F2" s="85"/>
      <c r="G2" s="85"/>
      <c r="H2" s="85"/>
    </row>
    <row r="3" spans="1:8" s="20" customFormat="1" ht="71.25" customHeight="1">
      <c r="A3" s="93"/>
      <c r="B3" s="85"/>
      <c r="C3" s="85"/>
      <c r="D3" s="85"/>
      <c r="E3" s="21" t="s">
        <v>129</v>
      </c>
      <c r="F3" s="21" t="s">
        <v>130</v>
      </c>
      <c r="G3" s="21" t="s">
        <v>131</v>
      </c>
      <c r="H3" s="21" t="s">
        <v>23</v>
      </c>
    </row>
    <row r="4" spans="1:8" s="20" customFormat="1" ht="14.25" customHeight="1">
      <c r="A4" s="58">
        <v>1</v>
      </c>
      <c r="B4" s="21">
        <v>2</v>
      </c>
      <c r="C4" s="21">
        <v>3</v>
      </c>
      <c r="D4" s="21">
        <v>4</v>
      </c>
      <c r="E4" s="59">
        <v>5</v>
      </c>
      <c r="F4" s="59">
        <v>6</v>
      </c>
      <c r="G4" s="59">
        <v>7</v>
      </c>
      <c r="H4" s="59">
        <v>8</v>
      </c>
    </row>
    <row r="5" spans="1:8" s="63" customFormat="1" ht="34.5" customHeight="1">
      <c r="A5" s="60">
        <v>1</v>
      </c>
      <c r="B5" s="30" t="s">
        <v>132</v>
      </c>
      <c r="C5" s="61" t="s">
        <v>133</v>
      </c>
      <c r="D5" s="61" t="s">
        <v>134</v>
      </c>
      <c r="E5" s="62">
        <f>E7+E8</f>
        <v>7162985.42</v>
      </c>
      <c r="F5" s="62">
        <f>F7+F8</f>
        <v>7041270</v>
      </c>
      <c r="G5" s="62">
        <f>G7+G8</f>
        <v>7041270</v>
      </c>
      <c r="H5" s="62">
        <f>H7+H8</f>
        <v>0</v>
      </c>
    </row>
    <row r="6" spans="1:8" s="63" customFormat="1" ht="15.75">
      <c r="A6" s="60"/>
      <c r="B6" s="30" t="s">
        <v>35</v>
      </c>
      <c r="C6" s="61"/>
      <c r="D6" s="61"/>
      <c r="E6" s="62"/>
      <c r="F6" s="64"/>
      <c r="G6" s="64"/>
      <c r="H6" s="64"/>
    </row>
    <row r="7" spans="1:8" s="63" customFormat="1" ht="62.25" customHeight="1">
      <c r="A7" s="60" t="s">
        <v>135</v>
      </c>
      <c r="B7" s="30" t="s">
        <v>136</v>
      </c>
      <c r="C7" s="61" t="s">
        <v>137</v>
      </c>
      <c r="D7" s="61"/>
      <c r="E7" s="43"/>
      <c r="F7" s="65"/>
      <c r="G7" s="65"/>
      <c r="H7" s="65"/>
    </row>
    <row r="8" spans="1:8" s="63" customFormat="1" ht="63">
      <c r="A8" s="60" t="s">
        <v>138</v>
      </c>
      <c r="B8" s="30" t="s">
        <v>139</v>
      </c>
      <c r="C8" s="61" t="s">
        <v>140</v>
      </c>
      <c r="D8" s="61"/>
      <c r="E8" s="43">
        <f>SUM(E10:E13)</f>
        <v>7162985.42</v>
      </c>
      <c r="F8" s="43">
        <f>SUM(F10:F13)</f>
        <v>7041270</v>
      </c>
      <c r="G8" s="43">
        <f>SUM(G10:G13)</f>
        <v>7041270</v>
      </c>
      <c r="H8" s="43">
        <f>SUM(H10:H13)</f>
        <v>0</v>
      </c>
    </row>
    <row r="9" spans="1:8" s="63" customFormat="1" ht="15.75">
      <c r="A9" s="60"/>
      <c r="B9" s="30" t="s">
        <v>35</v>
      </c>
      <c r="C9" s="61"/>
      <c r="D9" s="61"/>
      <c r="E9" s="43"/>
      <c r="F9" s="43"/>
      <c r="G9" s="43"/>
      <c r="H9" s="43"/>
    </row>
    <row r="10" spans="1:8" s="63" customFormat="1" ht="50.25" customHeight="1">
      <c r="A10" s="60" t="s">
        <v>141</v>
      </c>
      <c r="B10" s="30" t="s">
        <v>142</v>
      </c>
      <c r="C10" s="61" t="s">
        <v>143</v>
      </c>
      <c r="D10" s="61"/>
      <c r="E10" s="43">
        <f>'раздел 1 '!F53+'раздел 1 '!G53</f>
        <v>2390960</v>
      </c>
      <c r="F10" s="43">
        <v>2352650</v>
      </c>
      <c r="G10" s="43">
        <v>2352650</v>
      </c>
      <c r="H10" s="43"/>
    </row>
    <row r="11" spans="1:8" s="63" customFormat="1" ht="63">
      <c r="A11" s="60" t="s">
        <v>144</v>
      </c>
      <c r="B11" s="30" t="s">
        <v>145</v>
      </c>
      <c r="C11" s="61" t="s">
        <v>146</v>
      </c>
      <c r="D11" s="61"/>
      <c r="E11" s="43">
        <f>'раздел 1 '!H53</f>
        <v>4586560</v>
      </c>
      <c r="F11" s="43">
        <f>'раздел 1 '!P54</f>
        <v>4515820</v>
      </c>
      <c r="G11" s="43">
        <f>'раздел 1 '!W54</f>
        <v>4515820</v>
      </c>
      <c r="H11" s="43"/>
    </row>
    <row r="12" spans="1:8" s="63" customFormat="1" ht="32.25" customHeight="1">
      <c r="A12" s="60" t="s">
        <v>147</v>
      </c>
      <c r="B12" s="30" t="s">
        <v>148</v>
      </c>
      <c r="C12" s="61" t="s">
        <v>149</v>
      </c>
      <c r="D12" s="61"/>
      <c r="E12" s="43"/>
      <c r="F12" s="43"/>
      <c r="G12" s="43"/>
      <c r="H12" s="43"/>
    </row>
    <row r="13" spans="1:8" s="63" customFormat="1" ht="32.25" customHeight="1">
      <c r="A13" s="60" t="s">
        <v>150</v>
      </c>
      <c r="B13" s="30" t="s">
        <v>151</v>
      </c>
      <c r="C13" s="61" t="s">
        <v>152</v>
      </c>
      <c r="D13" s="61"/>
      <c r="E13" s="43">
        <f>'раздел 1 '!J53+'раздел 1 '!K53+'раздел 1 '!L53</f>
        <v>185465.41999999998</v>
      </c>
      <c r="F13" s="43">
        <v>172800</v>
      </c>
      <c r="G13" s="43">
        <v>172800</v>
      </c>
      <c r="H13" s="43"/>
    </row>
    <row r="14" spans="1:8" s="63" customFormat="1" ht="78.75">
      <c r="A14" s="60" t="s">
        <v>153</v>
      </c>
      <c r="B14" s="30" t="s">
        <v>154</v>
      </c>
      <c r="C14" s="61" t="s">
        <v>155</v>
      </c>
      <c r="D14" s="61"/>
      <c r="E14" s="62">
        <f>E8</f>
        <v>7162985.42</v>
      </c>
      <c r="F14" s="62">
        <f>F8</f>
        <v>7041270</v>
      </c>
      <c r="G14" s="62">
        <f>G8</f>
        <v>7041270</v>
      </c>
      <c r="H14" s="62">
        <f>H8</f>
        <v>0</v>
      </c>
    </row>
    <row r="15" ht="12.75">
      <c r="A15" s="66"/>
    </row>
    <row r="16" spans="1:8" s="16" customFormat="1" ht="15.75" customHeight="1">
      <c r="A16" s="88" t="s">
        <v>156</v>
      </c>
      <c r="B16" s="88"/>
      <c r="C16" s="88"/>
      <c r="D16" s="88"/>
      <c r="E16" s="88"/>
      <c r="F16" s="88"/>
      <c r="G16" s="88"/>
      <c r="H16" s="88"/>
    </row>
    <row r="17" spans="1:8" s="16" customFormat="1" ht="112.5" customHeight="1">
      <c r="A17" s="89" t="s">
        <v>157</v>
      </c>
      <c r="B17" s="89"/>
      <c r="C17" s="89"/>
      <c r="D17" s="89"/>
      <c r="E17" s="89"/>
      <c r="F17" s="89"/>
      <c r="G17" s="89"/>
      <c r="H17" s="89"/>
    </row>
    <row r="18" spans="1:8" s="16" customFormat="1" ht="15.75" customHeight="1">
      <c r="A18" s="88" t="s">
        <v>158</v>
      </c>
      <c r="B18" s="88"/>
      <c r="C18" s="88"/>
      <c r="D18" s="88"/>
      <c r="E18" s="88"/>
      <c r="F18" s="88"/>
      <c r="G18" s="88"/>
      <c r="H18" s="88"/>
    </row>
    <row r="19" spans="1:8" s="16" customFormat="1" ht="48" customHeight="1">
      <c r="A19" s="89" t="s">
        <v>159</v>
      </c>
      <c r="B19" s="89"/>
      <c r="C19" s="89"/>
      <c r="D19" s="89"/>
      <c r="E19" s="89"/>
      <c r="F19" s="89"/>
      <c r="G19" s="89"/>
      <c r="H19" s="89"/>
    </row>
    <row r="20" spans="1:8" s="16" customFormat="1" ht="15.75" customHeight="1">
      <c r="A20" s="90"/>
      <c r="B20" s="90"/>
      <c r="C20" s="90"/>
      <c r="D20" s="90"/>
      <c r="E20" s="90"/>
      <c r="F20" s="90"/>
      <c r="G20" s="90"/>
      <c r="H20" s="90"/>
    </row>
    <row r="21" spans="1:6" s="16" customFormat="1" ht="29.25" customHeight="1">
      <c r="A21" s="91" t="s">
        <v>160</v>
      </c>
      <c r="B21" s="91"/>
      <c r="C21" s="67"/>
      <c r="D21" s="68"/>
      <c r="F21" s="69" t="s">
        <v>165</v>
      </c>
    </row>
    <row r="22" spans="1:6" s="16" customFormat="1" ht="11.25" customHeight="1">
      <c r="A22" s="26"/>
      <c r="D22" s="70" t="s">
        <v>4</v>
      </c>
      <c r="F22" s="71" t="s">
        <v>5</v>
      </c>
    </row>
    <row r="23" spans="1:6" s="16" customFormat="1" ht="15.75">
      <c r="A23" s="26"/>
      <c r="F23" s="70"/>
    </row>
    <row r="24" spans="1:6" s="16" customFormat="1" ht="19.5" customHeight="1">
      <c r="A24" s="87" t="s">
        <v>161</v>
      </c>
      <c r="B24" s="87"/>
      <c r="D24" s="68"/>
      <c r="F24" s="69" t="s">
        <v>166</v>
      </c>
    </row>
    <row r="25" spans="1:6" s="16" customFormat="1" ht="15.75">
      <c r="A25" s="26"/>
      <c r="D25" s="70" t="s">
        <v>4</v>
      </c>
      <c r="F25" s="71" t="s">
        <v>5</v>
      </c>
    </row>
    <row r="26" spans="1:6" s="16" customFormat="1" ht="15.75">
      <c r="A26" s="26"/>
      <c r="F26" s="70"/>
    </row>
    <row r="27" spans="1:3" s="16" customFormat="1" ht="15.75" customHeight="1">
      <c r="A27" s="26"/>
      <c r="B27" s="72"/>
      <c r="C27" s="72"/>
    </row>
    <row r="28" spans="1:2" s="16" customFormat="1" ht="15.75">
      <c r="A28" s="87" t="s">
        <v>179</v>
      </c>
      <c r="B28" s="87"/>
    </row>
  </sheetData>
  <sheetProtection selectLockedCells="1" selectUnlockedCells="1"/>
  <mergeCells count="14">
    <mergeCell ref="A1:H1"/>
    <mergeCell ref="A2:A3"/>
    <mergeCell ref="B2:B3"/>
    <mergeCell ref="C2:C3"/>
    <mergeCell ref="D2:D3"/>
    <mergeCell ref="E2:H2"/>
    <mergeCell ref="A24:B24"/>
    <mergeCell ref="A28:B28"/>
    <mergeCell ref="A16:H16"/>
    <mergeCell ref="A17:H17"/>
    <mergeCell ref="A18:H18"/>
    <mergeCell ref="A19:H19"/>
    <mergeCell ref="A20:H20"/>
    <mergeCell ref="A21:B21"/>
  </mergeCells>
  <printOptions/>
  <pageMargins left="0.5118055555555555" right="0.5118055555555555" top="0.5902777777777778" bottom="0.19652777777777777"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cp:lastModifiedBy>
  <dcterms:modified xsi:type="dcterms:W3CDTF">2021-03-16T08:58:38Z</dcterms:modified>
  <cp:category/>
  <cp:version/>
  <cp:contentType/>
  <cp:contentStatus/>
</cp:coreProperties>
</file>