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tabRatio="620" activeTab="2"/>
  </bookViews>
  <sheets>
    <sheet name="титульный" sheetId="1" r:id="rId1"/>
    <sheet name="раздел 1 " sheetId="2" r:id="rId2"/>
    <sheet name="раздел 2" sheetId="3" r:id="rId3"/>
  </sheets>
  <definedNames>
    <definedName name="_xlnm.Print_Titles" localSheetId="1">'раздел 1 '!$6:$6</definedName>
  </definedNames>
  <calcPr fullCalcOnLoad="1" iterate="1" iterateCount="100" iterateDelta="0.001"/>
</workbook>
</file>

<file path=xl/sharedStrings.xml><?xml version="1.0" encoding="utf-8"?>
<sst xmlns="http://schemas.openxmlformats.org/spreadsheetml/2006/main" count="399" uniqueCount="313">
  <si>
    <t>(подпись)</t>
  </si>
  <si>
    <t>Наименование показателя</t>
  </si>
  <si>
    <t>в том числе:</t>
  </si>
  <si>
    <t>из них:</t>
  </si>
  <si>
    <t>Код строки</t>
  </si>
  <si>
    <t>Год начала закупки</t>
  </si>
  <si>
    <t>0001</t>
  </si>
  <si>
    <t>х</t>
  </si>
  <si>
    <t>услуги связи</t>
  </si>
  <si>
    <t>транспортные услуги</t>
  </si>
  <si>
    <t>арендная плата за пользование имуществом</t>
  </si>
  <si>
    <t>работы, услуги по содержанию имущества</t>
  </si>
  <si>
    <t>прочие работы, услуги</t>
  </si>
  <si>
    <t>УТВЕРЖДАЮ</t>
  </si>
  <si>
    <t>М.П.</t>
  </si>
  <si>
    <t>Наименование учреждения</t>
  </si>
  <si>
    <t>Наименование органа, осуществляющего функции и полномочия учредителя</t>
  </si>
  <si>
    <t>Адрес фактического местонахождения</t>
  </si>
  <si>
    <t>Единица измерения</t>
  </si>
  <si>
    <t>рубли (с точностью до двух знаков после запятой – 0,00)</t>
  </si>
  <si>
    <t>(расшифровка подписи)</t>
  </si>
  <si>
    <t>Раздел 1. Поступления и выплаты</t>
  </si>
  <si>
    <t>Код по бюджетной классификации РФ &lt;3&gt;</t>
  </si>
  <si>
    <t>Аналитический код &lt;4&gt;</t>
  </si>
  <si>
    <t>Сумма</t>
  </si>
  <si>
    <t>за пределами планового периода</t>
  </si>
  <si>
    <t>X</t>
  </si>
  <si>
    <t>0002</t>
  </si>
  <si>
    <t>Остаток средств на начало текущего финансового года &lt;5&gt;</t>
  </si>
  <si>
    <t>Остаток средств на  конец текущего финансового года &lt;5&gt;</t>
  </si>
  <si>
    <t>Доходы, всего:</t>
  </si>
  <si>
    <t>1000</t>
  </si>
  <si>
    <t>в том числе: 
доходы от собственности, всего:</t>
  </si>
  <si>
    <t>1100</t>
  </si>
  <si>
    <t>доходы от оказания услуг, работ, компенсации затрат учреждения, всего:</t>
  </si>
  <si>
    <t>1200</t>
  </si>
  <si>
    <t>субсидия на выполнение муниципального задания</t>
  </si>
  <si>
    <t>родительская плата</t>
  </si>
  <si>
    <t>доходы от платной деятельности</t>
  </si>
  <si>
    <t>1300</t>
  </si>
  <si>
    <t>доходы от штрафов, пеней, иных сумм принудительного изъятия, всего:</t>
  </si>
  <si>
    <t>безвозмездные денежные поступления, всего:</t>
  </si>
  <si>
    <t>1400</t>
  </si>
  <si>
    <t>прочие безвозмездные поступления</t>
  </si>
  <si>
    <t>прочие доходы, всего:</t>
  </si>
  <si>
    <t>1500</t>
  </si>
  <si>
    <t>доходы от операций с активами, всего:</t>
  </si>
  <si>
    <t>прочие поступления, всего &lt;6&gt;:</t>
  </si>
  <si>
    <t>увеличение остатоков денежных средств за счет возврата дебиторской задолженности прошлых лет</t>
  </si>
  <si>
    <t>в том числе:
на выплату персоналу, всего</t>
  </si>
  <si>
    <t>2000</t>
  </si>
  <si>
    <t>2100</t>
  </si>
  <si>
    <t>оплата труда</t>
  </si>
  <si>
    <t>2110</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</si>
  <si>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</si>
  <si>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</si>
  <si>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</si>
  <si>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</si>
  <si>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2200</t>
  </si>
  <si>
    <t>социальные и иные выплаты населению, всего:</t>
  </si>
  <si>
    <t>пособия, компенсации и иные социальные выплаты гражданам, кроме публичных нормативных обязательств</t>
  </si>
  <si>
    <t>уплата налогов, сборови иных платежей, всего:</t>
  </si>
  <si>
    <t>2300</t>
  </si>
  <si>
    <t>налог на имущество организации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</si>
  <si>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</si>
  <si>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</si>
  <si>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</si>
  <si>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</si>
  <si>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</si>
  <si>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исполнение судебных актов Российской Федерации и мировых соглашений по возмещению вреда, причиненного в результате деятельности учреждения</t>
  </si>
  <si>
    <t>2600</t>
  </si>
  <si>
    <t>прочую закупку товаров, работ, услуг, всего:</t>
  </si>
  <si>
    <t>Выплаты, уменьшающие доход, всего &lt;8&gt;</t>
  </si>
  <si>
    <t>3000</t>
  </si>
  <si>
    <t>3010</t>
  </si>
  <si>
    <t>3020</t>
  </si>
  <si>
    <t>3030</t>
  </si>
  <si>
    <t>налог на добавленную стоимость &lt;8&gt;</t>
  </si>
  <si>
    <t>прочие налоги, уменьшающие доход &lt;8&gt;</t>
  </si>
  <si>
    <t>налог на прибыль &lt;8&gt;</t>
  </si>
  <si>
    <t>Прочие выплаты, всего &lt;9&gt;</t>
  </si>
  <si>
    <t>4000</t>
  </si>
  <si>
    <t xml:space="preserve">из них:
возврат в бюджет средств субсидии
</t>
  </si>
  <si>
    <t>4010</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</si>
  <si>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</si>
  <si>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</si>
  <si>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
по строкам 110-1900 коды аналитической группы подвида доходов бюджетов классификации доходов бюджетов;
по строкам 1980-1990 - кодыаналитической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финансированиядефицитов бюджетов классификации источников финансирования дефицитов бюджетов.</t>
  </si>
  <si>
    <t>Коды строк</t>
  </si>
  <si>
    <t>Раздел 2. Сведения по выплатам на закупки товаров, работ, услуг &lt;10&gt;</t>
  </si>
  <si>
    <t>26000</t>
  </si>
  <si>
    <t>расходы на закупку товаров, работ, услуг всего &lt;6&gt;:</t>
  </si>
  <si>
    <t>№ п/п</t>
  </si>
  <si>
    <t>26300</t>
  </si>
  <si>
    <t>26400</t>
  </si>
  <si>
    <t>26410</t>
  </si>
  <si>
    <t>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</si>
  <si>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</si>
  <si>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t>26420</t>
  </si>
  <si>
    <t>26430</t>
  </si>
  <si>
    <t>за счет прочих источников финансового обеспечения</t>
  </si>
  <si>
    <t>2</t>
  </si>
  <si>
    <t>26500</t>
  </si>
  <si>
    <t>&lt;4&gt;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2017г. N209н (зарегистрирован в Министерстве юстиции Российской Федерации 12 февраля 2018г., регистрационный номер 50003), и (или) коды иных аналитических показателей, в случае, если Порядком органа-учредителя предусмотрена указанная детализация.</t>
  </si>
  <si>
    <t>&lt;5&gt;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</si>
  <si>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</si>
  <si>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</si>
  <si>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 xml:space="preserve">&lt;9&gt;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</si>
  <si>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</si>
  <si>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26450</t>
  </si>
  <si>
    <t>ВСЕГО, в том числе по типам средств</t>
  </si>
  <si>
    <t>Расходы, всего (строка 2000 должна быть равна: строка 001+строка 1000):</t>
  </si>
  <si>
    <t>Выплаты на закупку товаров, работ, услуг всего &lt;11&gt; равно стр.2640 разд.1:</t>
  </si>
  <si>
    <t>09.01.11</t>
  </si>
  <si>
    <t>прочие выплаты (кроме выплат на закупку товаров, работ, услуг), всего</t>
  </si>
  <si>
    <t>2500</t>
  </si>
  <si>
    <t>Х</t>
  </si>
  <si>
    <t>1900</t>
  </si>
  <si>
    <t>1980</t>
  </si>
  <si>
    <t>04.01.01 (01.01.01)</t>
  </si>
  <si>
    <t>04.01.01 (00.00.00)</t>
  </si>
  <si>
    <t>04.01.02</t>
  </si>
  <si>
    <t>04.01.03</t>
  </si>
  <si>
    <t>04.01.07</t>
  </si>
  <si>
    <t>04.02.04</t>
  </si>
  <si>
    <t>2640</t>
  </si>
  <si>
    <t>2660</t>
  </si>
  <si>
    <t>приобретение товаров, работ, услуг в пользу граждан в целях их социального обеспечения</t>
  </si>
  <si>
    <t>2210</t>
  </si>
  <si>
    <t>страхование</t>
  </si>
  <si>
    <t>&lt;7&gt;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</si>
  <si>
    <t>Код по бюджетной классификации Российской Федерации &lt;10.1&gt;</t>
  </si>
  <si>
    <t>Уникальный код &lt;10.2&gt;</t>
  </si>
  <si>
    <t>в соответствии с Федеральным законом N 44-ФЗ</t>
  </si>
  <si>
    <t>26310</t>
  </si>
  <si>
    <t>из них &lt;10.1&gt;:</t>
  </si>
  <si>
    <t>из них &lt;10.2&gt;:</t>
  </si>
  <si>
    <t>26310.1</t>
  </si>
  <si>
    <t>26310.2</t>
  </si>
  <si>
    <t>26430.1</t>
  </si>
  <si>
    <t>26430.2</t>
  </si>
  <si>
    <t>за счет субсидий, предоставляемых на осуществление капитальных вложений &lt;15&gt;</t>
  </si>
  <si>
    <t>26451</t>
  </si>
  <si>
    <t>26451.1</t>
  </si>
  <si>
    <t>26451.2</t>
  </si>
  <si>
    <t>Итого по контрактам (договорам), планируемым к заключению в соответствующем финансовом году в соответствии с Федеральным законом №44-ФЗ, по соответствующем году закупки &lt;16&gt;</t>
  </si>
  <si>
    <t>по контрактам (договорам), заключенным до начала текущего финансового года с учетом требований Федерального закона №44-ФЗ  &lt;13&gt;</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</si>
  <si>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(в ред. Приказа Минфина РФ от 07.02.2020 N 17н)</t>
  </si>
  <si>
    <t>&lt;10.2&gt;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 (в ред. Приказа Минфина РФ от 03.09.2021 N 121н)</t>
  </si>
  <si>
    <t>по контрактам (договорам), планируемым к заключению в соответствующем финансовом году с учетом требований Федерального закона №44-ФЗ  &lt;13&gt;</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</si>
  <si>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(в ред. Приказа Минфина РФ от 02.04.2021 N 53н)</t>
  </si>
  <si>
    <t>&lt;12&gt; 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</si>
  <si>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</si>
  <si>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</si>
  <si>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</si>
  <si>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</si>
  <si>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26200</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</si>
  <si>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 </t>
  </si>
  <si>
    <t>26440</t>
  </si>
  <si>
    <t xml:space="preserve">за счет средств обязательного медицинского страхования </t>
  </si>
  <si>
    <t>1110</t>
  </si>
  <si>
    <t>1981</t>
  </si>
  <si>
    <t>иные выплаты, за исключением фонда оплаты труда учреждения, для выполнения отдельных полномочий</t>
  </si>
  <si>
    <t>2130</t>
  </si>
  <si>
    <t>в том числе</t>
  </si>
  <si>
    <t>на выплаты по оплате труда</t>
  </si>
  <si>
    <t>на иные выплаты работникам</t>
  </si>
  <si>
    <t>2141</t>
  </si>
  <si>
    <t>2142</t>
  </si>
  <si>
    <t>2211</t>
  </si>
  <si>
    <t>2212</t>
  </si>
  <si>
    <t>2520</t>
  </si>
  <si>
    <t>СОГЛАСОВАНО</t>
  </si>
  <si>
    <t>(наименование должности уполномоченного лица органа - учредителя</t>
  </si>
  <si>
    <t>1310</t>
  </si>
  <si>
    <t>социальные выплаты гражданам, кроме публичных нормативных социальных выплат</t>
  </si>
  <si>
    <t>2240</t>
  </si>
  <si>
    <t>социальное обеспечение детей-сирот и детей, оставшихся без попечения родителей</t>
  </si>
  <si>
    <t>закупку научно-исследовательских и опытно-конструкторских работ</t>
  </si>
  <si>
    <t>закупку товаров, работ, услуг в целях капитального ремонта государственного (муниципального) имущества</t>
  </si>
  <si>
    <t>2610</t>
  </si>
  <si>
    <t>2630</t>
  </si>
  <si>
    <t>закупку товаров, работ, услуг в целях создания, развития, эксплуатации и вывода из эксплуатации государственных информационных систем</t>
  </si>
  <si>
    <t>2650</t>
  </si>
  <si>
    <t>2710</t>
  </si>
  <si>
    <t>2720</t>
  </si>
  <si>
    <t>2700</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</si>
  <si>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</si>
  <si>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</si>
  <si>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</si>
  <si>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</si>
  <si>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26100</t>
  </si>
  <si>
    <t>26320</t>
  </si>
  <si>
    <t>в соответствии с Федеральным законом № 223-ФЗ</t>
  </si>
  <si>
    <t>1.4.1.1.</t>
  </si>
  <si>
    <t>1.1.</t>
  </si>
  <si>
    <t>1.2.</t>
  </si>
  <si>
    <t>1.3.</t>
  </si>
  <si>
    <t>1.4.</t>
  </si>
  <si>
    <t>1.4.1.2.</t>
  </si>
  <si>
    <t>26411</t>
  </si>
  <si>
    <t>26412</t>
  </si>
  <si>
    <t>в соответствии с Федеральным законом № 44-ФЗ</t>
  </si>
  <si>
    <t>в соответствии с Федеральным законом № 223-ФЗ17</t>
  </si>
  <si>
    <t>1.4.2.</t>
  </si>
  <si>
    <t>1.4.2.2.</t>
  </si>
  <si>
    <t>1.4.2.1.</t>
  </si>
  <si>
    <t>26421</t>
  </si>
  <si>
    <t>26421.1</t>
  </si>
  <si>
    <t>26422</t>
  </si>
  <si>
    <t>в соответствии с Федеральным законом N 223-ФЗ &lt;14&gt;</t>
  </si>
  <si>
    <t>1.4.4.1.</t>
  </si>
  <si>
    <t>1.4.4.2.</t>
  </si>
  <si>
    <t>26441</t>
  </si>
  <si>
    <t>26442</t>
  </si>
  <si>
    <t>1.4.5.2.</t>
  </si>
  <si>
    <t>1.4.5.1.</t>
  </si>
  <si>
    <t>в соответствии с Федеральным законом N 223-ФЗ</t>
  </si>
  <si>
    <t>26452</t>
  </si>
  <si>
    <t>1.3.1.</t>
  </si>
  <si>
    <t>1.3.2.</t>
  </si>
  <si>
    <t>1.4.1.</t>
  </si>
  <si>
    <t>1.4.3.</t>
  </si>
  <si>
    <t>1.4.4.</t>
  </si>
  <si>
    <t>1.4.5.</t>
  </si>
  <si>
    <t>26510</t>
  </si>
  <si>
    <t>3</t>
  </si>
  <si>
    <t>26600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</si>
  <si>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</si>
  <si>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</si>
  <si>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Исполнитель</t>
  </si>
  <si>
    <t>(наименование должности уполномоченного лица)</t>
  </si>
  <si>
    <t>(наименование органа-учредителя (учреждения)</t>
  </si>
  <si>
    <t xml:space="preserve">субсидии на осуществление капитальных вложений </t>
  </si>
  <si>
    <t>1410</t>
  </si>
  <si>
    <t>1420</t>
  </si>
  <si>
    <t>1430</t>
  </si>
  <si>
    <t>1210</t>
  </si>
  <si>
    <t>1220</t>
  </si>
  <si>
    <t>1230</t>
  </si>
  <si>
    <t>услуги, работы для целей капитальных вложений</t>
  </si>
  <si>
    <t>целевые субсидии (субсидии на иные цели)</t>
  </si>
  <si>
    <t>(подпись)                                                             (расшифровка подписи)</t>
  </si>
  <si>
    <t>Управление образования администрации города-курорта Кисловодска</t>
  </si>
  <si>
    <t>пособия за первые 3 дня временной нетрудоспособности за счет средств работодателя</t>
  </si>
  <si>
    <t>Руководитель учреждения</t>
  </si>
  <si>
    <t>Начальник управления образования администрации города-курорта Кисловодска</t>
  </si>
  <si>
    <r>
      <t xml:space="preserve">                                          </t>
    </r>
    <r>
      <rPr>
        <sz val="16"/>
        <rFont val="Times New Roman"/>
        <family val="1"/>
      </rPr>
      <t>С.Б. Рябошапка</t>
    </r>
  </si>
  <si>
    <t>241.11</t>
  </si>
  <si>
    <t>241.19</t>
  </si>
  <si>
    <t>241.Z2</t>
  </si>
  <si>
    <t>241.Z3</t>
  </si>
  <si>
    <t>241.Z4</t>
  </si>
  <si>
    <t>241.Z0</t>
  </si>
  <si>
    <t>241.Z6</t>
  </si>
  <si>
    <t>241.21</t>
  </si>
  <si>
    <t>241.22</t>
  </si>
  <si>
    <t>241.А3</t>
  </si>
  <si>
    <t>241.А5</t>
  </si>
  <si>
    <t>241.24</t>
  </si>
  <si>
    <t>241.25</t>
  </si>
  <si>
    <t>241.26</t>
  </si>
  <si>
    <t>241.27</t>
  </si>
  <si>
    <t>241.28</t>
  </si>
  <si>
    <t>241.32</t>
  </si>
  <si>
    <t>увеличение стоимости основных средств в том числе:</t>
  </si>
  <si>
    <t>приобретение оборудования (компьютерное, электронное, оптическое и прочее)</t>
  </si>
  <si>
    <t>приобретение прочих основных средств</t>
  </si>
  <si>
    <t>241.30</t>
  </si>
  <si>
    <t>241.31</t>
  </si>
  <si>
    <t>увеличение стоимости материальных запасов, в том числе:</t>
  </si>
  <si>
    <t>241.40</t>
  </si>
  <si>
    <t>медикаменты, перевязочные средства и прочие лечебные расходы</t>
  </si>
  <si>
    <t>241.41</t>
  </si>
  <si>
    <t>горюче-смазочные материалы</t>
  </si>
  <si>
    <t>241.43</t>
  </si>
  <si>
    <t>прочие расходы на увеличение стоимости материальных запасов</t>
  </si>
  <si>
    <t>241.44</t>
  </si>
  <si>
    <t>прочих материальных запасов однократного применения</t>
  </si>
  <si>
    <t>241.49</t>
  </si>
  <si>
    <t>241.А0</t>
  </si>
  <si>
    <t>закупку энергетических ресурсов, в том числе</t>
  </si>
  <si>
    <t>теплоснабжение</t>
  </si>
  <si>
    <t>электроснабжение</t>
  </si>
  <si>
    <t>газаснабжение и иные виды топлива</t>
  </si>
  <si>
    <t>241.А1</t>
  </si>
  <si>
    <t>241.А2</t>
  </si>
  <si>
    <t>241.А4</t>
  </si>
  <si>
    <t>коммунальные расходы, в том числе:</t>
  </si>
  <si>
    <t>горячее и холодное водоснабжение</t>
  </si>
  <si>
    <t>вывоз ТКО</t>
  </si>
  <si>
    <t>241.00</t>
  </si>
  <si>
    <t>241.60</t>
  </si>
  <si>
    <t>на 2023г. текущий финансовый год</t>
  </si>
  <si>
    <t>на 2024г. первый год планового периода</t>
  </si>
  <si>
    <t>на 2025г. второй год планового периода</t>
  </si>
  <si>
    <t>на 2023 г. текущий финансовый год</t>
  </si>
  <si>
    <t>на 2024 г. первый год планового периода</t>
  </si>
  <si>
    <t>на 2025 г. второй год планового периода</t>
  </si>
  <si>
    <t>ПЛАН № 1</t>
  </si>
  <si>
    <t xml:space="preserve">финансово-хозяйственной деятельности на 2023 год </t>
  </si>
  <si>
    <t xml:space="preserve"> (на 2023 год и плановый период 2024 и 2025 годов &lt;1&gt;)</t>
  </si>
  <si>
    <t>Муниципальное бюджетное общеобразовательное учреждение Лицей №4 города - курорта Кисловодска</t>
  </si>
  <si>
    <t>город - курорт Кисловодск, улица Горького,27</t>
  </si>
  <si>
    <t>Директор</t>
  </si>
  <si>
    <t xml:space="preserve"> МБОУ Лицей №4</t>
  </si>
  <si>
    <t>Зотова И.Н.</t>
  </si>
  <si>
    <t>293.00</t>
  </si>
  <si>
    <t>«  31  »  января  2023 г.</t>
  </si>
  <si>
    <t xml:space="preserve">от " 31 " января 2023 года </t>
  </si>
  <si>
    <t>241.64</t>
  </si>
  <si>
    <t>241.63</t>
  </si>
  <si>
    <t>пособия временной нетрудоспособности при увольнении</t>
  </si>
  <si>
    <t>"  31 "  января  2023г.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</si>
</sst>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family val="2"/>
    </font>
    <font>
      <sz val="11"/>
      <color indexed="8"/>
      <name val="Calibri"/>
      <family val="2"/>
    </font>
    <font>
      <sz val="14"/>
      <name val="Times New Roman"/>
      <family val="1"/>
    </font>
    <font>
      <sz val="10"/>
      <name val="Times New Roman"/>
      <family val="1"/>
    </font>
    <font>
      <sz val="12"/>
      <name val="Times New Roman"/>
      <family val="1"/>
    </font>
    <font>
      <b/>
      <sz val="12"/>
      <name val="Times New Roman"/>
      <family val="1"/>
    </font>
    <font>
      <sz val="8"/>
      <name val="Times New Roman"/>
      <family val="1"/>
    </font>
    <font>
      <sz val="12"/>
      <name val="Calibri"/>
      <family val="2"/>
    </font>
    <font>
      <b/>
      <sz val="10"/>
      <name val="Times New Roman"/>
      <family val="1"/>
    </font>
    <font>
      <b/>
      <sz val="14"/>
      <name val="Times New Roman"/>
      <family val="1"/>
    </font>
    <font>
      <i/>
      <sz val="12"/>
      <name val="Times New Roman"/>
      <family val="1"/>
    </font>
    <font>
      <sz val="10"/>
      <name val="Calibri"/>
      <family val="2"/>
    </font>
    <font>
      <sz val="9"/>
      <name val="Times New Roman"/>
      <family val="1"/>
    </font>
    <font>
      <sz val="14"/>
      <name val="Arial"/>
      <family val="2"/>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color indexed="63"/>
      </left>
      <right style="thin"/>
      <top style="thin"/>
      <bottom style="thin"/>
    </border>
    <border>
      <left/>
      <right/>
      <top style="thin"/>
      <bottom/>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72">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10" xfId="0" applyFont="1" applyBorder="1" applyAlignment="1">
      <alignment horizontal="center" vertical="top" wrapText="1"/>
    </xf>
    <xf numFmtId="0" fontId="5"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0" borderId="0" xfId="0" applyFont="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vertical="top" wrapText="1"/>
    </xf>
    <xf numFmtId="0" fontId="2" fillId="0" borderId="12" xfId="0" applyFont="1" applyBorder="1" applyAlignment="1">
      <alignment vertical="center" wrapText="1"/>
    </xf>
    <xf numFmtId="0" fontId="2" fillId="0" borderId="0" xfId="0" applyFont="1" applyAlignment="1">
      <alignment horizontal="left" vertical="top" wrapText="1"/>
    </xf>
    <xf numFmtId="0" fontId="3" fillId="0" borderId="0" xfId="0" applyFont="1" applyBorder="1" applyAlignment="1">
      <alignment horizontal="center" vertical="center" wrapText="1"/>
    </xf>
    <xf numFmtId="0" fontId="3"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horizontal="left" wrapText="1"/>
    </xf>
    <xf numFmtId="0" fontId="2" fillId="0" borderId="0" xfId="0" applyFont="1" applyBorder="1" applyAlignment="1">
      <alignment horizontal="left" wrapText="1"/>
    </xf>
    <xf numFmtId="0" fontId="7" fillId="0" borderId="0" xfId="0" applyFont="1" applyAlignment="1">
      <alignment horizontal="center" vertical="center"/>
    </xf>
    <xf numFmtId="0" fontId="2" fillId="0" borderId="0" xfId="0" applyFont="1" applyAlignment="1">
      <alignment horizontal="center" vertical="center"/>
    </xf>
    <xf numFmtId="49" fontId="4" fillId="33" borderId="10"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33" borderId="0" xfId="0" applyFont="1" applyFill="1" applyAlignment="1">
      <alignment/>
    </xf>
    <xf numFmtId="0" fontId="3" fillId="0" borderId="10" xfId="0" applyFont="1" applyBorder="1" applyAlignment="1">
      <alignment horizontal="center" vertical="center"/>
    </xf>
    <xf numFmtId="4" fontId="3" fillId="0" borderId="11" xfId="0" applyNumberFormat="1" applyFont="1" applyBorder="1" applyAlignment="1">
      <alignment horizontal="center" vertical="center"/>
    </xf>
    <xf numFmtId="4" fontId="8" fillId="0" borderId="11" xfId="0" applyNumberFormat="1"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49" fontId="3" fillId="0" borderId="10" xfId="0" applyNumberFormat="1" applyFont="1" applyBorder="1" applyAlignment="1">
      <alignment horizontal="center" vertical="center"/>
    </xf>
    <xf numFmtId="49" fontId="0" fillId="0" borderId="0" xfId="0" applyNumberFormat="1" applyAlignment="1">
      <alignment horizontal="center" vertical="center"/>
    </xf>
    <xf numFmtId="49" fontId="4" fillId="0" borderId="11" xfId="0" applyNumberFormat="1" applyFont="1" applyBorder="1" applyAlignment="1">
      <alignment horizontal="center" vertical="center" wrapText="1"/>
    </xf>
    <xf numFmtId="0" fontId="11" fillId="0" borderId="0" xfId="0" applyFont="1" applyAlignment="1">
      <alignment horizontal="center" vertical="center"/>
    </xf>
    <xf numFmtId="4"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4" fontId="4" fillId="0" borderId="0" xfId="0" applyNumberFormat="1" applyFont="1" applyAlignment="1">
      <alignment/>
    </xf>
    <xf numFmtId="49"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left" vertical="center" wrapText="1"/>
    </xf>
    <xf numFmtId="49" fontId="4" fillId="35" borderId="10"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4" fontId="8" fillId="34" borderId="10" xfId="0" applyNumberFormat="1" applyFont="1" applyFill="1" applyBorder="1" applyAlignment="1">
      <alignment horizontal="center" vertical="center" wrapText="1"/>
    </xf>
    <xf numFmtId="0" fontId="2" fillId="0" borderId="12" xfId="0" applyFont="1" applyBorder="1" applyAlignment="1">
      <alignment horizontal="center" wrapText="1"/>
    </xf>
    <xf numFmtId="4" fontId="4" fillId="0" borderId="0" xfId="0" applyNumberFormat="1" applyFont="1" applyAlignment="1">
      <alignment/>
    </xf>
    <xf numFmtId="0" fontId="4" fillId="0" borderId="0" xfId="0" applyFont="1" applyAlignment="1">
      <alignment horizontal="left" vertical="center"/>
    </xf>
    <xf numFmtId="0" fontId="4" fillId="0" borderId="0" xfId="0" applyFont="1" applyBorder="1" applyAlignment="1">
      <alignment/>
    </xf>
    <xf numFmtId="0" fontId="4" fillId="0" borderId="10" xfId="42" applyFont="1" applyBorder="1" applyAlignment="1" applyProtection="1">
      <alignment horizontal="left" vertical="center" wrapText="1"/>
      <protection/>
    </xf>
    <xf numFmtId="0" fontId="4" fillId="0" borderId="10" xfId="0" applyFont="1" applyBorder="1" applyAlignment="1">
      <alignment horizontal="left" vertical="center"/>
    </xf>
    <xf numFmtId="0" fontId="4" fillId="0" borderId="0" xfId="0" applyFont="1" applyBorder="1" applyAlignment="1">
      <alignment horizontal="center"/>
    </xf>
    <xf numFmtId="0" fontId="0" fillId="0" borderId="0" xfId="0" applyBorder="1" applyAlignment="1">
      <alignment/>
    </xf>
    <xf numFmtId="49" fontId="3" fillId="0" borderId="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0" fontId="6" fillId="0" borderId="0" xfId="0" applyFont="1" applyBorder="1" applyAlignment="1">
      <alignment horizontal="center" vertical="top"/>
    </xf>
    <xf numFmtId="4" fontId="2" fillId="0" borderId="0" xfId="0" applyNumberFormat="1" applyFont="1" applyAlignment="1">
      <alignment/>
    </xf>
    <xf numFmtId="0" fontId="4" fillId="0" borderId="0" xfId="0" applyFont="1" applyBorder="1" applyAlignment="1">
      <alignment wrapText="1"/>
    </xf>
    <xf numFmtId="0" fontId="10" fillId="33" borderId="10" xfId="0" applyFont="1" applyFill="1" applyBorder="1" applyAlignment="1">
      <alignment horizontal="left" vertical="top" wrapText="1"/>
    </xf>
    <xf numFmtId="0" fontId="5" fillId="36" borderId="10" xfId="0" applyFont="1" applyFill="1" applyBorder="1" applyAlignment="1">
      <alignment horizontal="left" vertical="center" wrapText="1"/>
    </xf>
    <xf numFmtId="49" fontId="5" fillId="36" borderId="10"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 fontId="8" fillId="36" borderId="10" xfId="0" applyNumberFormat="1" applyFont="1" applyFill="1" applyBorder="1" applyAlignment="1">
      <alignment horizontal="center" vertical="center" wrapText="1"/>
    </xf>
    <xf numFmtId="0" fontId="4" fillId="36" borderId="10" xfId="0" applyFont="1" applyFill="1" applyBorder="1" applyAlignment="1">
      <alignment horizontal="left" vertical="center" wrapText="1"/>
    </xf>
    <xf numFmtId="49" fontId="4" fillId="36" borderId="10" xfId="0" applyNumberFormat="1" applyFont="1" applyFill="1" applyBorder="1" applyAlignment="1">
      <alignment horizontal="center" vertical="center" wrapText="1"/>
    </xf>
    <xf numFmtId="4" fontId="3" fillId="36" borderId="10" xfId="0" applyNumberFormat="1" applyFont="1" applyFill="1" applyBorder="1" applyAlignment="1">
      <alignment horizontal="center" vertical="center" wrapText="1"/>
    </xf>
    <xf numFmtId="0" fontId="4" fillId="34" borderId="13" xfId="0" applyFont="1" applyFill="1" applyBorder="1" applyAlignment="1">
      <alignment vertical="top" wrapText="1"/>
    </xf>
    <xf numFmtId="0" fontId="4" fillId="0" borderId="10" xfId="0" applyFont="1" applyBorder="1" applyAlignment="1">
      <alignment horizontal="left" wrapText="1"/>
    </xf>
    <xf numFmtId="0" fontId="3" fillId="0" borderId="10" xfId="0" applyFont="1" applyBorder="1" applyAlignment="1">
      <alignment horizontal="left"/>
    </xf>
    <xf numFmtId="0" fontId="4" fillId="0" borderId="0" xfId="42" applyFont="1" applyAlignment="1" applyProtection="1">
      <alignment vertical="center"/>
      <protection/>
    </xf>
    <xf numFmtId="49" fontId="0" fillId="0" borderId="10" xfId="0" applyNumberFormat="1" applyBorder="1" applyAlignment="1">
      <alignment horizontal="center" vertical="center"/>
    </xf>
    <xf numFmtId="0" fontId="0" fillId="0" borderId="10" xfId="0" applyBorder="1" applyAlignment="1">
      <alignment/>
    </xf>
    <xf numFmtId="0" fontId="4" fillId="0" borderId="10" xfId="0" applyFont="1" applyBorder="1" applyAlignment="1">
      <alignment/>
    </xf>
    <xf numFmtId="0" fontId="4" fillId="0" borderId="10" xfId="0"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wrapText="1"/>
    </xf>
    <xf numFmtId="0" fontId="0" fillId="0" borderId="0" xfId="0" applyBorder="1" applyAlignment="1">
      <alignment horizontal="center" vertical="center"/>
    </xf>
    <xf numFmtId="0" fontId="4" fillId="0" borderId="0" xfId="0" applyFont="1" applyBorder="1" applyAlignment="1">
      <alignment/>
    </xf>
    <xf numFmtId="0" fontId="12" fillId="0" borderId="0" xfId="0" applyFont="1" applyAlignment="1">
      <alignment/>
    </xf>
    <xf numFmtId="0" fontId="3" fillId="0" borderId="0" xfId="0" applyFont="1" applyAlignment="1">
      <alignment/>
    </xf>
    <xf numFmtId="0" fontId="12" fillId="0" borderId="12" xfId="0" applyFont="1" applyBorder="1" applyAlignment="1">
      <alignment/>
    </xf>
    <xf numFmtId="0" fontId="3" fillId="0" borderId="0" xfId="0" applyFont="1" applyBorder="1" applyAlignment="1">
      <alignment/>
    </xf>
    <xf numFmtId="0" fontId="3" fillId="0" borderId="0" xfId="0" applyFont="1" applyBorder="1" applyAlignment="1">
      <alignment/>
    </xf>
    <xf numFmtId="0" fontId="12" fillId="0" borderId="0" xfId="0" applyFont="1" applyBorder="1" applyAlignment="1">
      <alignment/>
    </xf>
    <xf numFmtId="0" fontId="3" fillId="0" borderId="0" xfId="0" applyFont="1" applyBorder="1" applyAlignment="1">
      <alignment horizontal="center" vertical="center"/>
    </xf>
    <xf numFmtId="0" fontId="2" fillId="0" borderId="12" xfId="0" applyFont="1" applyBorder="1" applyAlignment="1">
      <alignment/>
    </xf>
    <xf numFmtId="0" fontId="2" fillId="0" borderId="12" xfId="0" applyFont="1" applyBorder="1" applyAlignment="1">
      <alignment horizontal="center"/>
    </xf>
    <xf numFmtId="0" fontId="2" fillId="0" borderId="12" xfId="0" applyFont="1" applyBorder="1" applyAlignment="1">
      <alignment/>
    </xf>
    <xf numFmtId="0" fontId="13" fillId="0" borderId="0" xfId="0" applyFont="1" applyAlignment="1">
      <alignment/>
    </xf>
    <xf numFmtId="49" fontId="13" fillId="0" borderId="0" xfId="0" applyNumberFormat="1" applyFont="1" applyAlignment="1">
      <alignment horizontal="center" vertical="center"/>
    </xf>
    <xf numFmtId="0" fontId="3" fillId="0" borderId="0" xfId="0" applyFont="1" applyAlignment="1">
      <alignment horizontal="center" vertical="top"/>
    </xf>
    <xf numFmtId="0" fontId="0" fillId="0" borderId="0" xfId="0" applyFont="1" applyAlignment="1">
      <alignment/>
    </xf>
    <xf numFmtId="0" fontId="3" fillId="0" borderId="14" xfId="0" applyFont="1" applyBorder="1" applyAlignment="1">
      <alignment horizontal="center" vertical="top"/>
    </xf>
    <xf numFmtId="0" fontId="4" fillId="0" borderId="12" xfId="0" applyFont="1" applyBorder="1" applyAlignment="1">
      <alignment/>
    </xf>
    <xf numFmtId="0" fontId="14" fillId="0" borderId="12" xfId="0" applyFont="1" applyBorder="1" applyAlignment="1">
      <alignment/>
    </xf>
    <xf numFmtId="0" fontId="3" fillId="0" borderId="0" xfId="0" applyFont="1" applyBorder="1" applyAlignment="1">
      <alignment horizontal="center"/>
    </xf>
    <xf numFmtId="0" fontId="3" fillId="0" borderId="0" xfId="0" applyFont="1" applyBorder="1" applyAlignment="1">
      <alignment wrapText="1"/>
    </xf>
    <xf numFmtId="0" fontId="4" fillId="0" borderId="10" xfId="0" applyFont="1" applyBorder="1" applyAlignment="1">
      <alignment vertical="center" wrapText="1"/>
    </xf>
    <xf numFmtId="0" fontId="4" fillId="34" borderId="13"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0" xfId="0" applyFont="1" applyFill="1" applyAlignment="1">
      <alignment horizontal="left" vertical="center" wrapText="1"/>
    </xf>
    <xf numFmtId="0" fontId="4" fillId="34" borderId="15" xfId="0" applyFont="1" applyFill="1" applyBorder="1" applyAlignment="1">
      <alignment horizontal="left" vertical="center" wrapText="1"/>
    </xf>
    <xf numFmtId="0" fontId="4" fillId="35" borderId="10" xfId="0" applyFont="1" applyFill="1" applyBorder="1" applyAlignment="1">
      <alignment vertical="center" wrapText="1"/>
    </xf>
    <xf numFmtId="4" fontId="3" fillId="35" borderId="10" xfId="0" applyNumberFormat="1" applyFont="1" applyFill="1" applyBorder="1" applyAlignment="1">
      <alignment horizontal="center" vertical="center"/>
    </xf>
    <xf numFmtId="0" fontId="4" fillId="35" borderId="11" xfId="0" applyFont="1" applyFill="1" applyBorder="1" applyAlignment="1">
      <alignment vertical="center" wrapText="1"/>
    </xf>
    <xf numFmtId="0" fontId="10" fillId="35" borderId="10" xfId="0" applyFont="1" applyFill="1" applyBorder="1" applyAlignment="1">
      <alignment horizontal="left" vertical="center" wrapText="1"/>
    </xf>
    <xf numFmtId="0" fontId="9" fillId="0" borderId="0" xfId="0" applyFont="1" applyAlignment="1">
      <alignment horizontal="center" vertical="top" wrapText="1"/>
    </xf>
    <xf numFmtId="0" fontId="2" fillId="0" borderId="0" xfId="0" applyFont="1" applyAlignment="1">
      <alignment horizontal="center" vertical="top" wrapText="1"/>
    </xf>
    <xf numFmtId="0" fontId="2" fillId="0" borderId="12" xfId="0" applyFont="1" applyBorder="1" applyAlignment="1">
      <alignment horizontal="center" vertical="top" wrapText="1"/>
    </xf>
    <xf numFmtId="0" fontId="2" fillId="0" borderId="0" xfId="0" applyFont="1" applyAlignment="1">
      <alignment horizontal="right" wrapText="1"/>
    </xf>
    <xf numFmtId="0" fontId="3" fillId="0" borderId="14" xfId="0" applyFont="1" applyBorder="1" applyAlignment="1">
      <alignment horizontal="center" vertical="top" wrapText="1"/>
    </xf>
    <xf numFmtId="0" fontId="3" fillId="0" borderId="14" xfId="0" applyFont="1" applyBorder="1" applyAlignment="1">
      <alignment horizontal="center" wrapText="1"/>
    </xf>
    <xf numFmtId="0" fontId="2" fillId="0" borderId="12" xfId="0" applyFont="1" applyBorder="1" applyAlignment="1">
      <alignment horizontal="center" wrapText="1"/>
    </xf>
    <xf numFmtId="0" fontId="2" fillId="0" borderId="0" xfId="0" applyFont="1" applyAlignment="1">
      <alignment horizontal="left" vertical="top" wrapText="1"/>
    </xf>
    <xf numFmtId="0" fontId="2" fillId="33" borderId="0" xfId="0" applyFont="1" applyFill="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35" borderId="0" xfId="0" applyFont="1" applyFill="1" applyAlignment="1">
      <alignment horizontal="left" vertical="center" wrapText="1"/>
    </xf>
    <xf numFmtId="0" fontId="4" fillId="35" borderId="0" xfId="0" applyFont="1" applyFill="1" applyAlignment="1">
      <alignment horizontal="left" vertical="center"/>
    </xf>
    <xf numFmtId="0" fontId="9" fillId="0" borderId="0" xfId="0" applyFont="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center"/>
    </xf>
    <xf numFmtId="0" fontId="12" fillId="0" borderId="0"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center"/>
    </xf>
    <xf numFmtId="11"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wrapText="1"/>
    </xf>
    <xf numFmtId="0" fontId="2" fillId="0" borderId="12" xfId="0"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left" wrapText="1"/>
    </xf>
    <xf numFmtId="49" fontId="3" fillId="0" borderId="0" xfId="0" applyNumberFormat="1" applyFont="1" applyAlignment="1">
      <alignment horizontal="left" vertical="center" wrapText="1"/>
    </xf>
    <xf numFmtId="0" fontId="3" fillId="0" borderId="0" xfId="42" applyFont="1" applyAlignment="1" applyProtection="1">
      <alignment horizontal="left" vertical="center" wrapText="1"/>
      <protection/>
    </xf>
    <xf numFmtId="0" fontId="9" fillId="0" borderId="0" xfId="0" applyFont="1"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wrapText="1"/>
    </xf>
    <xf numFmtId="0" fontId="4" fillId="0" borderId="1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normativ.kontur.ru/document?moduleId=1&amp;documentId=390382#l1" TargetMode="External" /><Relationship Id="rId2" Type="http://schemas.openxmlformats.org/officeDocument/2006/relationships/hyperlink" Target="https://normativ.kontur.ru/document?moduleId=1&amp;documentId=390382#l1" TargetMode="External" /><Relationship Id="rId3" Type="http://schemas.openxmlformats.org/officeDocument/2006/relationships/hyperlink" Target="consultantplus://offline/ref=B10F3D0263C0FA0A7D1E86AD9547563CF9E4B6869390C820BDBA130C3C4AA0F28E7E7496BF784874A3EE2C6BFCT6o4J"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28"/>
  <sheetViews>
    <sheetView zoomScaleSheetLayoutView="100" zoomScalePageLayoutView="0" workbookViewId="0" topLeftCell="A13">
      <selection activeCell="B18" sqref="B18:E18"/>
    </sheetView>
  </sheetViews>
  <sheetFormatPr defaultColWidth="11.57421875" defaultRowHeight="12.75"/>
  <cols>
    <col min="1" max="1" width="37.421875" style="1" customWidth="1"/>
    <col min="2" max="2" width="15.8515625" style="1" customWidth="1"/>
    <col min="3" max="3" width="19.7109375" style="1" customWidth="1"/>
    <col min="4" max="4" width="13.421875" style="1" customWidth="1"/>
    <col min="5" max="5" width="24.57421875" style="1" customWidth="1"/>
    <col min="6" max="16384" width="11.57421875" style="1" customWidth="1"/>
  </cols>
  <sheetData>
    <row r="2" spans="1:5" ht="22.5" customHeight="1">
      <c r="A2" s="20"/>
      <c r="B2" s="20"/>
      <c r="C2" s="121" t="s">
        <v>13</v>
      </c>
      <c r="D2" s="121"/>
      <c r="E2" s="121"/>
    </row>
    <row r="3" spans="1:5" ht="24.75" customHeight="1">
      <c r="A3" s="20"/>
      <c r="B3" s="20"/>
      <c r="C3" s="122" t="s">
        <v>303</v>
      </c>
      <c r="D3" s="122"/>
      <c r="E3" s="122"/>
    </row>
    <row r="4" spans="1:5" ht="15" customHeight="1">
      <c r="A4" s="20"/>
      <c r="B4" s="20"/>
      <c r="C4" s="124" t="s">
        <v>230</v>
      </c>
      <c r="D4" s="124"/>
      <c r="E4" s="124"/>
    </row>
    <row r="5" spans="1:5" ht="18.75">
      <c r="A5" s="20"/>
      <c r="B5" s="20"/>
      <c r="C5" s="126" t="s">
        <v>304</v>
      </c>
      <c r="D5" s="126"/>
      <c r="E5" s="126"/>
    </row>
    <row r="6" spans="1:5" ht="20.25">
      <c r="A6" s="20"/>
      <c r="B6" s="20"/>
      <c r="C6" s="125" t="s">
        <v>231</v>
      </c>
      <c r="D6" s="125"/>
      <c r="E6" s="125"/>
    </row>
    <row r="7" spans="1:5" ht="23.25" customHeight="1">
      <c r="A7" s="20"/>
      <c r="B7" s="20"/>
      <c r="C7" s="22"/>
      <c r="D7" s="22"/>
      <c r="E7" s="57" t="s">
        <v>305</v>
      </c>
    </row>
    <row r="8" spans="1:9" ht="18.75">
      <c r="A8" s="20"/>
      <c r="B8" s="20"/>
      <c r="C8" s="24" t="s">
        <v>14</v>
      </c>
      <c r="D8" s="25" t="s">
        <v>0</v>
      </c>
      <c r="E8" s="25" t="s">
        <v>20</v>
      </c>
      <c r="I8" s="47"/>
    </row>
    <row r="9" spans="1:5" ht="27.75" customHeight="1">
      <c r="A9" s="20"/>
      <c r="B9" s="20"/>
      <c r="C9" s="123" t="s">
        <v>307</v>
      </c>
      <c r="D9" s="123"/>
      <c r="E9" s="123"/>
    </row>
    <row r="10" spans="1:5" ht="18.75">
      <c r="A10" s="20"/>
      <c r="B10" s="20"/>
      <c r="C10" s="20"/>
      <c r="D10" s="20"/>
      <c r="E10" s="20"/>
    </row>
    <row r="11" spans="1:5" ht="18.75">
      <c r="A11" s="20"/>
      <c r="B11" s="20"/>
      <c r="C11" s="20"/>
      <c r="D11" s="20"/>
      <c r="E11" s="20"/>
    </row>
    <row r="12" spans="1:5" ht="28.5" customHeight="1">
      <c r="A12" s="120" t="s">
        <v>298</v>
      </c>
      <c r="B12" s="120"/>
      <c r="C12" s="120"/>
      <c r="D12" s="120"/>
      <c r="E12" s="120"/>
    </row>
    <row r="13" spans="1:5" ht="38.25" customHeight="1">
      <c r="A13" s="120" t="s">
        <v>299</v>
      </c>
      <c r="B13" s="120"/>
      <c r="C13" s="120"/>
      <c r="D13" s="120"/>
      <c r="E13" s="120"/>
    </row>
    <row r="14" spans="1:5" ht="38.25" customHeight="1">
      <c r="A14" s="121" t="s">
        <v>300</v>
      </c>
      <c r="B14" s="121"/>
      <c r="C14" s="121"/>
      <c r="D14" s="121"/>
      <c r="E14" s="121"/>
    </row>
    <row r="15" spans="1:5" ht="18.75" customHeight="1">
      <c r="A15" s="121" t="s">
        <v>308</v>
      </c>
      <c r="B15" s="121"/>
      <c r="C15" s="121"/>
      <c r="D15" s="121"/>
      <c r="E15" s="121"/>
    </row>
    <row r="16" spans="1:5" ht="17.25" customHeight="1">
      <c r="A16" s="121"/>
      <c r="B16" s="121"/>
      <c r="C16" s="121"/>
      <c r="D16" s="121"/>
      <c r="E16" s="121"/>
    </row>
    <row r="17" spans="1:5" ht="18.75">
      <c r="A17" s="21"/>
      <c r="B17" s="21"/>
      <c r="C17" s="20"/>
      <c r="D17" s="20"/>
      <c r="E17" s="26"/>
    </row>
    <row r="18" spans="1:5" ht="60" customHeight="1">
      <c r="A18" s="23" t="s">
        <v>16</v>
      </c>
      <c r="B18" s="127" t="s">
        <v>242</v>
      </c>
      <c r="C18" s="127"/>
      <c r="D18" s="127"/>
      <c r="E18" s="127"/>
    </row>
    <row r="19" spans="1:5" ht="26.25" customHeight="1">
      <c r="A19" s="23"/>
      <c r="B19" s="23"/>
      <c r="C19" s="23"/>
      <c r="D19" s="23"/>
      <c r="E19" s="23"/>
    </row>
    <row r="20" spans="1:5" ht="99" customHeight="1">
      <c r="A20" s="23" t="s">
        <v>15</v>
      </c>
      <c r="B20" s="128" t="s">
        <v>301</v>
      </c>
      <c r="C20" s="128"/>
      <c r="D20" s="128"/>
      <c r="E20" s="128"/>
    </row>
    <row r="21" spans="1:5" ht="22.5" customHeight="1">
      <c r="A21" s="23"/>
      <c r="B21" s="23"/>
      <c r="C21" s="23"/>
      <c r="D21" s="23"/>
      <c r="E21" s="23"/>
    </row>
    <row r="22" spans="1:5" ht="37.5" customHeight="1">
      <c r="A22" s="23" t="s">
        <v>17</v>
      </c>
      <c r="B22" s="127" t="s">
        <v>302</v>
      </c>
      <c r="C22" s="127"/>
      <c r="D22" s="127"/>
      <c r="E22" s="127"/>
    </row>
    <row r="23" spans="1:5" ht="18.75">
      <c r="A23" s="23"/>
      <c r="B23" s="27"/>
      <c r="C23" s="28"/>
      <c r="D23" s="26"/>
      <c r="E23" s="26"/>
    </row>
    <row r="24" spans="1:5" ht="18.75">
      <c r="A24" s="23"/>
      <c r="B24" s="27"/>
      <c r="C24" s="28"/>
      <c r="D24" s="26"/>
      <c r="E24" s="26"/>
    </row>
    <row r="25" spans="1:5" ht="18.75">
      <c r="A25" s="23"/>
      <c r="B25" s="27"/>
      <c r="C25" s="28"/>
      <c r="D25" s="26"/>
      <c r="E25" s="26"/>
    </row>
    <row r="26" spans="1:5" ht="18.75">
      <c r="A26" s="23"/>
      <c r="B26" s="27"/>
      <c r="C26" s="28"/>
      <c r="D26" s="26"/>
      <c r="E26" s="26"/>
    </row>
    <row r="27" spans="1:5" ht="18.75">
      <c r="A27" s="23"/>
      <c r="B27" s="27"/>
      <c r="C27" s="28"/>
      <c r="D27" s="26"/>
      <c r="E27" s="26"/>
    </row>
    <row r="28" spans="1:5" ht="35.25" customHeight="1">
      <c r="A28" s="23" t="s">
        <v>18</v>
      </c>
      <c r="B28" s="127" t="s">
        <v>19</v>
      </c>
      <c r="C28" s="127"/>
      <c r="D28" s="127"/>
      <c r="E28" s="127"/>
    </row>
  </sheetData>
  <sheetProtection selectLockedCells="1" selectUnlockedCells="1"/>
  <mergeCells count="16">
    <mergeCell ref="B28:E28"/>
    <mergeCell ref="B18:E18"/>
    <mergeCell ref="A15:E15"/>
    <mergeCell ref="A14:E14"/>
    <mergeCell ref="B20:E20"/>
    <mergeCell ref="A16:E16"/>
    <mergeCell ref="B22:C22"/>
    <mergeCell ref="D22:E22"/>
    <mergeCell ref="A13:E13"/>
    <mergeCell ref="C2:E2"/>
    <mergeCell ref="C3:E3"/>
    <mergeCell ref="C9:E9"/>
    <mergeCell ref="A12:E12"/>
    <mergeCell ref="C4:E4"/>
    <mergeCell ref="C6:E6"/>
    <mergeCell ref="C5:E5"/>
  </mergeCells>
  <printOptions/>
  <pageMargins left="0.5905511811023623" right="0.3937007874015748" top="0.5905511811023623" bottom="0.3937007874015748" header="0" footer="0"/>
  <pageSetup firstPageNumber="1" useFirstPageNumber="1" fitToHeight="0"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D117"/>
  <sheetViews>
    <sheetView zoomScale="70" zoomScaleNormal="70" zoomScaleSheetLayoutView="100" zoomScalePageLayoutView="0" workbookViewId="0" topLeftCell="A1">
      <pane xSplit="4" ySplit="6" topLeftCell="E25" activePane="bottomRight" state="frozen"/>
      <selection pane="topLeft" activeCell="B17" sqref="B17:E17"/>
      <selection pane="topRight" activeCell="B17" sqref="B17:E17"/>
      <selection pane="bottomLeft" activeCell="B17" sqref="B17:E17"/>
      <selection pane="bottomRight" activeCell="E42" sqref="E42"/>
    </sheetView>
  </sheetViews>
  <sheetFormatPr defaultColWidth="11.57421875" defaultRowHeight="12.75"/>
  <cols>
    <col min="1" max="1" width="36.421875" style="33" customWidth="1"/>
    <col min="2" max="2" width="8.140625" style="2" customWidth="1"/>
    <col min="3" max="3" width="10.421875" style="2" customWidth="1"/>
    <col min="4" max="4" width="10.140625" style="2" customWidth="1"/>
    <col min="5" max="5" width="14.421875" style="2" customWidth="1"/>
    <col min="6" max="6" width="13.140625" style="2" customWidth="1"/>
    <col min="7" max="7" width="12.421875" style="2" customWidth="1"/>
    <col min="8" max="8" width="13.140625" style="2" customWidth="1"/>
    <col min="9" max="9" width="13.7109375" style="2" hidden="1" customWidth="1"/>
    <col min="10" max="10" width="11.7109375" style="2" customWidth="1"/>
    <col min="11" max="12" width="13.7109375" style="2" customWidth="1"/>
    <col min="13" max="16" width="13.7109375" style="10" customWidth="1"/>
    <col min="17" max="17" width="13.7109375" style="2" customWidth="1"/>
    <col min="18" max="27" width="13.7109375" style="10" customWidth="1"/>
    <col min="28" max="28" width="11.57421875" style="2" customWidth="1"/>
    <col min="29" max="29" width="18.8515625" style="2" customWidth="1"/>
    <col min="30" max="30" width="13.28125" style="2" customWidth="1"/>
    <col min="31" max="16384" width="11.57421875" style="2" customWidth="1"/>
  </cols>
  <sheetData>
    <row r="1" spans="1:27" s="1" customFormat="1" ht="18.75">
      <c r="A1" s="133" t="s">
        <v>21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row>
    <row r="2" spans="1:27" s="1" customFormat="1" ht="18.75">
      <c r="A2" s="33"/>
      <c r="F2" s="68"/>
      <c r="M2" s="5"/>
      <c r="N2" s="5"/>
      <c r="O2" s="5"/>
      <c r="P2" s="5"/>
      <c r="R2" s="5"/>
      <c r="S2" s="5"/>
      <c r="T2" s="5"/>
      <c r="U2" s="5"/>
      <c r="V2" s="5"/>
      <c r="W2" s="5"/>
      <c r="X2" s="5"/>
      <c r="Y2" s="5"/>
      <c r="Z2" s="5"/>
      <c r="AA2" s="5"/>
    </row>
    <row r="3" spans="1:27" s="8" customFormat="1" ht="19.5" customHeight="1">
      <c r="A3" s="134" t="s">
        <v>1</v>
      </c>
      <c r="B3" s="137" t="s">
        <v>4</v>
      </c>
      <c r="C3" s="137" t="s">
        <v>22</v>
      </c>
      <c r="D3" s="137" t="s">
        <v>23</v>
      </c>
      <c r="E3" s="140" t="s">
        <v>24</v>
      </c>
      <c r="F3" s="140"/>
      <c r="G3" s="140"/>
      <c r="H3" s="140"/>
      <c r="I3" s="140"/>
      <c r="J3" s="140"/>
      <c r="K3" s="140"/>
      <c r="L3" s="140"/>
      <c r="M3" s="140"/>
      <c r="N3" s="140"/>
      <c r="O3" s="140"/>
      <c r="P3" s="140"/>
      <c r="Q3" s="140"/>
      <c r="R3" s="140"/>
      <c r="S3" s="140"/>
      <c r="T3" s="140"/>
      <c r="U3" s="140"/>
      <c r="V3" s="140"/>
      <c r="W3" s="140"/>
      <c r="X3" s="140"/>
      <c r="Y3" s="140"/>
      <c r="Z3" s="140"/>
      <c r="AA3" s="140"/>
    </row>
    <row r="4" spans="1:30" s="8" customFormat="1" ht="39" customHeight="1">
      <c r="A4" s="135"/>
      <c r="B4" s="138"/>
      <c r="C4" s="138"/>
      <c r="D4" s="138"/>
      <c r="E4" s="144" t="s">
        <v>295</v>
      </c>
      <c r="F4" s="145"/>
      <c r="G4" s="145"/>
      <c r="H4" s="145"/>
      <c r="I4" s="145"/>
      <c r="J4" s="145"/>
      <c r="K4" s="145"/>
      <c r="L4" s="146"/>
      <c r="M4" s="144" t="s">
        <v>296</v>
      </c>
      <c r="N4" s="145"/>
      <c r="O4" s="145"/>
      <c r="P4" s="145"/>
      <c r="Q4" s="145"/>
      <c r="R4" s="145"/>
      <c r="S4" s="146"/>
      <c r="T4" s="144" t="s">
        <v>297</v>
      </c>
      <c r="U4" s="145"/>
      <c r="V4" s="145"/>
      <c r="W4" s="145"/>
      <c r="X4" s="145"/>
      <c r="Y4" s="145"/>
      <c r="Z4" s="146"/>
      <c r="AA4" s="134" t="s">
        <v>25</v>
      </c>
      <c r="AD4" s="44"/>
    </row>
    <row r="5" spans="1:30" s="15" customFormat="1" ht="94.5" customHeight="1">
      <c r="A5" s="136"/>
      <c r="B5" s="139"/>
      <c r="C5" s="139"/>
      <c r="D5" s="139"/>
      <c r="E5" s="39" t="s">
        <v>109</v>
      </c>
      <c r="F5" s="43" t="s">
        <v>118</v>
      </c>
      <c r="G5" s="43" t="s">
        <v>119</v>
      </c>
      <c r="H5" s="43" t="s">
        <v>123</v>
      </c>
      <c r="I5" s="43" t="s">
        <v>112</v>
      </c>
      <c r="J5" s="43" t="s">
        <v>120</v>
      </c>
      <c r="K5" s="43" t="s">
        <v>121</v>
      </c>
      <c r="L5" s="17" t="s">
        <v>122</v>
      </c>
      <c r="M5" s="39" t="s">
        <v>109</v>
      </c>
      <c r="N5" s="43" t="s">
        <v>118</v>
      </c>
      <c r="O5" s="43" t="s">
        <v>119</v>
      </c>
      <c r="P5" s="43" t="s">
        <v>123</v>
      </c>
      <c r="Q5" s="43" t="s">
        <v>120</v>
      </c>
      <c r="R5" s="43" t="s">
        <v>121</v>
      </c>
      <c r="S5" s="17" t="s">
        <v>122</v>
      </c>
      <c r="T5" s="39" t="s">
        <v>109</v>
      </c>
      <c r="U5" s="43" t="s">
        <v>118</v>
      </c>
      <c r="V5" s="43" t="s">
        <v>119</v>
      </c>
      <c r="W5" s="43" t="s">
        <v>123</v>
      </c>
      <c r="X5" s="43" t="s">
        <v>120</v>
      </c>
      <c r="Y5" s="43" t="s">
        <v>121</v>
      </c>
      <c r="Z5" s="17" t="s">
        <v>122</v>
      </c>
      <c r="AA5" s="136"/>
      <c r="AC5" s="30"/>
      <c r="AD5" s="29"/>
    </row>
    <row r="6" spans="1:27" ht="18" customHeight="1">
      <c r="A6" s="9">
        <v>1</v>
      </c>
      <c r="B6" s="9">
        <v>2</v>
      </c>
      <c r="C6" s="3">
        <v>3</v>
      </c>
      <c r="D6" s="3">
        <v>4</v>
      </c>
      <c r="E6" s="3">
        <v>5</v>
      </c>
      <c r="F6" s="9">
        <v>6</v>
      </c>
      <c r="G6" s="9">
        <v>7</v>
      </c>
      <c r="H6" s="3">
        <v>8</v>
      </c>
      <c r="I6" s="3">
        <v>8</v>
      </c>
      <c r="J6" s="3">
        <v>9</v>
      </c>
      <c r="K6" s="3">
        <v>10</v>
      </c>
      <c r="L6" s="3">
        <v>11</v>
      </c>
      <c r="M6" s="9">
        <v>12</v>
      </c>
      <c r="N6" s="9">
        <v>13</v>
      </c>
      <c r="O6" s="3">
        <v>14</v>
      </c>
      <c r="P6" s="3">
        <v>15</v>
      </c>
      <c r="Q6" s="3">
        <v>16</v>
      </c>
      <c r="R6" s="9">
        <v>17</v>
      </c>
      <c r="S6" s="9">
        <v>18</v>
      </c>
      <c r="T6" s="9">
        <v>19</v>
      </c>
      <c r="U6" s="3">
        <v>20</v>
      </c>
      <c r="V6" s="3">
        <v>21</v>
      </c>
      <c r="W6" s="3">
        <v>22</v>
      </c>
      <c r="X6" s="9">
        <v>23</v>
      </c>
      <c r="Y6" s="9">
        <v>24</v>
      </c>
      <c r="Z6" s="9">
        <v>25</v>
      </c>
      <c r="AA6" s="3">
        <v>26</v>
      </c>
    </row>
    <row r="7" spans="1:27" ht="37.5" customHeight="1">
      <c r="A7" s="13" t="s">
        <v>28</v>
      </c>
      <c r="B7" s="17" t="s">
        <v>6</v>
      </c>
      <c r="C7" s="9" t="s">
        <v>26</v>
      </c>
      <c r="D7" s="9" t="s">
        <v>26</v>
      </c>
      <c r="E7" s="45">
        <f>SUM(F7:L7)</f>
        <v>806948.49</v>
      </c>
      <c r="F7" s="45">
        <v>793520.25</v>
      </c>
      <c r="G7" s="45"/>
      <c r="H7" s="45"/>
      <c r="I7" s="45"/>
      <c r="J7" s="45">
        <v>13428.24</v>
      </c>
      <c r="K7" s="45"/>
      <c r="L7" s="45"/>
      <c r="M7" s="45">
        <f>SUM(N7:S7)</f>
        <v>0</v>
      </c>
      <c r="N7" s="45"/>
      <c r="O7" s="45"/>
      <c r="P7" s="45"/>
      <c r="Q7" s="45"/>
      <c r="R7" s="45"/>
      <c r="S7" s="45"/>
      <c r="T7" s="45">
        <f>SUM(U7:Y7)</f>
        <v>0</v>
      </c>
      <c r="U7" s="45"/>
      <c r="V7" s="45"/>
      <c r="W7" s="45"/>
      <c r="X7" s="45"/>
      <c r="Y7" s="45"/>
      <c r="Z7" s="45"/>
      <c r="AA7" s="45"/>
    </row>
    <row r="8" spans="1:27" ht="37.5" customHeight="1">
      <c r="A8" s="13" t="s">
        <v>29</v>
      </c>
      <c r="B8" s="17" t="s">
        <v>27</v>
      </c>
      <c r="C8" s="9" t="s">
        <v>26</v>
      </c>
      <c r="D8" s="9" t="s">
        <v>26</v>
      </c>
      <c r="E8" s="45">
        <f>SUM(F8:K8)</f>
        <v>0</v>
      </c>
      <c r="F8" s="45"/>
      <c r="G8" s="45"/>
      <c r="H8" s="45"/>
      <c r="I8" s="45"/>
      <c r="J8" s="45"/>
      <c r="K8" s="45"/>
      <c r="L8" s="45"/>
      <c r="M8" s="45">
        <f>SUM(N8:S8)</f>
        <v>0</v>
      </c>
      <c r="N8" s="45"/>
      <c r="O8" s="45"/>
      <c r="P8" s="45"/>
      <c r="Q8" s="45"/>
      <c r="R8" s="45"/>
      <c r="S8" s="45"/>
      <c r="T8" s="45">
        <f>SUM(U8:Y8)</f>
        <v>0</v>
      </c>
      <c r="U8" s="45"/>
      <c r="V8" s="45"/>
      <c r="W8" s="45"/>
      <c r="X8" s="45"/>
      <c r="Y8" s="45"/>
      <c r="Z8" s="45"/>
      <c r="AA8" s="45"/>
    </row>
    <row r="9" spans="1:27" s="4" customFormat="1" ht="37.5" customHeight="1">
      <c r="A9" s="71" t="s">
        <v>30</v>
      </c>
      <c r="B9" s="72" t="s">
        <v>31</v>
      </c>
      <c r="C9" s="74"/>
      <c r="D9" s="74"/>
      <c r="E9" s="75">
        <f>SUM(F9:L9)</f>
        <v>38829649.57</v>
      </c>
      <c r="F9" s="75">
        <f aca="true" t="shared" si="0" ref="F9:L9">F10+F13+F18+F21+F26+F29+F31</f>
        <v>7895341.23</v>
      </c>
      <c r="G9" s="75">
        <f t="shared" si="0"/>
        <v>22534182.72</v>
      </c>
      <c r="H9" s="75">
        <f t="shared" si="0"/>
        <v>7509275.62</v>
      </c>
      <c r="I9" s="75">
        <f t="shared" si="0"/>
        <v>0</v>
      </c>
      <c r="J9" s="75">
        <f t="shared" si="0"/>
        <v>890850</v>
      </c>
      <c r="K9" s="75">
        <f t="shared" si="0"/>
        <v>0</v>
      </c>
      <c r="L9" s="75">
        <f t="shared" si="0"/>
        <v>0</v>
      </c>
      <c r="M9" s="75">
        <f>SUM(N9:S9)</f>
        <v>36917443.4</v>
      </c>
      <c r="N9" s="75">
        <f aca="true" t="shared" si="1" ref="N9:S9">N10+N13+N18+N21+N26+N29+N31</f>
        <v>7895341.23</v>
      </c>
      <c r="O9" s="75">
        <f t="shared" si="1"/>
        <v>21106019.82</v>
      </c>
      <c r="P9" s="75">
        <f t="shared" si="1"/>
        <v>7486082.35</v>
      </c>
      <c r="Q9" s="75">
        <f t="shared" si="1"/>
        <v>430000</v>
      </c>
      <c r="R9" s="75">
        <f t="shared" si="1"/>
        <v>0</v>
      </c>
      <c r="S9" s="75">
        <f t="shared" si="1"/>
        <v>0</v>
      </c>
      <c r="T9" s="75">
        <f>SUM(U9:Z9)</f>
        <v>37083933.35</v>
      </c>
      <c r="U9" s="75">
        <f aca="true" t="shared" si="2" ref="U9:Z9">U10+U13+U18+U21+U26+U29+U31</f>
        <v>7895341.23</v>
      </c>
      <c r="V9" s="75">
        <f t="shared" si="2"/>
        <v>21106019.82</v>
      </c>
      <c r="W9" s="75">
        <f t="shared" si="2"/>
        <v>7652572.3</v>
      </c>
      <c r="X9" s="75">
        <f t="shared" si="2"/>
        <v>430000</v>
      </c>
      <c r="Y9" s="75">
        <f t="shared" si="2"/>
        <v>0</v>
      </c>
      <c r="Z9" s="75">
        <f t="shared" si="2"/>
        <v>0</v>
      </c>
      <c r="AA9" s="75">
        <v>0</v>
      </c>
    </row>
    <row r="10" spans="1:27" ht="37.5" customHeight="1">
      <c r="A10" s="51" t="s">
        <v>32</v>
      </c>
      <c r="B10" s="48" t="s">
        <v>33</v>
      </c>
      <c r="C10" s="49">
        <v>120</v>
      </c>
      <c r="D10" s="49"/>
      <c r="E10" s="50">
        <f>SUM(F10:L10)</f>
        <v>0</v>
      </c>
      <c r="F10" s="50">
        <f>SUM(F12)</f>
        <v>0</v>
      </c>
      <c r="G10" s="50">
        <f aca="true" t="shared" si="3" ref="G10:L10">SUM(G12)</f>
        <v>0</v>
      </c>
      <c r="H10" s="50">
        <f t="shared" si="3"/>
        <v>0</v>
      </c>
      <c r="I10" s="50">
        <f t="shared" si="3"/>
        <v>0</v>
      </c>
      <c r="J10" s="50">
        <f t="shared" si="3"/>
        <v>0</v>
      </c>
      <c r="K10" s="50">
        <f t="shared" si="3"/>
        <v>0</v>
      </c>
      <c r="L10" s="50">
        <f t="shared" si="3"/>
        <v>0</v>
      </c>
      <c r="M10" s="50">
        <f aca="true" t="shared" si="4" ref="M10:S10">SUM(M12)</f>
        <v>0</v>
      </c>
      <c r="N10" s="50">
        <f t="shared" si="4"/>
        <v>0</v>
      </c>
      <c r="O10" s="50">
        <f t="shared" si="4"/>
        <v>0</v>
      </c>
      <c r="P10" s="50">
        <f t="shared" si="4"/>
        <v>0</v>
      </c>
      <c r="Q10" s="50">
        <f>SUM(Q12)</f>
        <v>0</v>
      </c>
      <c r="R10" s="50">
        <f t="shared" si="4"/>
        <v>0</v>
      </c>
      <c r="S10" s="50">
        <f t="shared" si="4"/>
        <v>0</v>
      </c>
      <c r="T10" s="56">
        <f>SUM(U10:Z10)</f>
        <v>0</v>
      </c>
      <c r="U10" s="50">
        <f aca="true" t="shared" si="5" ref="U10:Z10">SUM(U12)</f>
        <v>0</v>
      </c>
      <c r="V10" s="50">
        <f t="shared" si="5"/>
        <v>0</v>
      </c>
      <c r="W10" s="50">
        <f t="shared" si="5"/>
        <v>0</v>
      </c>
      <c r="X10" s="50">
        <f t="shared" si="5"/>
        <v>0</v>
      </c>
      <c r="Y10" s="50">
        <f t="shared" si="5"/>
        <v>0</v>
      </c>
      <c r="Z10" s="50">
        <f t="shared" si="5"/>
        <v>0</v>
      </c>
      <c r="AA10" s="50">
        <v>0</v>
      </c>
    </row>
    <row r="11" spans="1:27" ht="17.25" customHeight="1">
      <c r="A11" s="32" t="s">
        <v>2</v>
      </c>
      <c r="B11" s="17"/>
      <c r="C11" s="9"/>
      <c r="D11" s="9"/>
      <c r="E11" s="45"/>
      <c r="F11" s="45"/>
      <c r="G11" s="45"/>
      <c r="H11" s="45"/>
      <c r="I11" s="45"/>
      <c r="J11" s="45"/>
      <c r="K11" s="45"/>
      <c r="L11" s="45"/>
      <c r="M11" s="45"/>
      <c r="N11" s="45"/>
      <c r="O11" s="45"/>
      <c r="P11" s="45"/>
      <c r="Q11" s="45"/>
      <c r="R11" s="45"/>
      <c r="S11" s="45"/>
      <c r="T11" s="45"/>
      <c r="U11" s="45"/>
      <c r="V11" s="45"/>
      <c r="W11" s="45"/>
      <c r="X11" s="45"/>
      <c r="Y11" s="45"/>
      <c r="Z11" s="45"/>
      <c r="AA11" s="45"/>
    </row>
    <row r="12" spans="1:27" ht="37.5" customHeight="1">
      <c r="A12" s="13"/>
      <c r="B12" s="17" t="s">
        <v>159</v>
      </c>
      <c r="C12" s="9"/>
      <c r="D12" s="9"/>
      <c r="E12" s="45">
        <f>SUM(F12:L12)</f>
        <v>0</v>
      </c>
      <c r="F12" s="45"/>
      <c r="G12" s="45"/>
      <c r="H12" s="45"/>
      <c r="I12" s="45"/>
      <c r="J12" s="45"/>
      <c r="K12" s="45"/>
      <c r="L12" s="45"/>
      <c r="M12" s="45">
        <f>SUM(N12:S12)</f>
        <v>0</v>
      </c>
      <c r="N12" s="45"/>
      <c r="O12" s="45"/>
      <c r="P12" s="45"/>
      <c r="Q12" s="45"/>
      <c r="R12" s="45"/>
      <c r="S12" s="45"/>
      <c r="T12" s="45">
        <f>SUM(U12:Z12)</f>
        <v>0</v>
      </c>
      <c r="U12" s="45"/>
      <c r="V12" s="45"/>
      <c r="W12" s="45"/>
      <c r="X12" s="45"/>
      <c r="Y12" s="45"/>
      <c r="Z12" s="45"/>
      <c r="AA12" s="45"/>
    </row>
    <row r="13" spans="1:27" ht="53.25" customHeight="1">
      <c r="A13" s="51" t="s">
        <v>34</v>
      </c>
      <c r="B13" s="48" t="s">
        <v>35</v>
      </c>
      <c r="C13" s="49">
        <v>130</v>
      </c>
      <c r="D13" s="49"/>
      <c r="E13" s="50">
        <f>SUM(F13:L13)</f>
        <v>31320373.95</v>
      </c>
      <c r="F13" s="50">
        <f aca="true" t="shared" si="6" ref="F13:L13">SUM(F15:F17)</f>
        <v>7895341.23</v>
      </c>
      <c r="G13" s="50">
        <f t="shared" si="6"/>
        <v>22534182.72</v>
      </c>
      <c r="H13" s="50">
        <f t="shared" si="6"/>
        <v>0</v>
      </c>
      <c r="I13" s="50">
        <f t="shared" si="6"/>
        <v>0</v>
      </c>
      <c r="J13" s="50">
        <f t="shared" si="6"/>
        <v>890850</v>
      </c>
      <c r="K13" s="50">
        <f t="shared" si="6"/>
        <v>0</v>
      </c>
      <c r="L13" s="50">
        <f t="shared" si="6"/>
        <v>0</v>
      </c>
      <c r="M13" s="50">
        <f>SUM(M15:M17)</f>
        <v>29431361.05</v>
      </c>
      <c r="N13" s="50">
        <f aca="true" t="shared" si="7" ref="N13:S13">SUM(N15:N17)</f>
        <v>7895341.23</v>
      </c>
      <c r="O13" s="50">
        <f t="shared" si="7"/>
        <v>21106019.82</v>
      </c>
      <c r="P13" s="50">
        <f t="shared" si="7"/>
        <v>0</v>
      </c>
      <c r="Q13" s="50">
        <f t="shared" si="7"/>
        <v>430000</v>
      </c>
      <c r="R13" s="50">
        <f t="shared" si="7"/>
        <v>0</v>
      </c>
      <c r="S13" s="50">
        <f t="shared" si="7"/>
        <v>0</v>
      </c>
      <c r="T13" s="50">
        <f>SUM(U13:Z13)</f>
        <v>29431361.05</v>
      </c>
      <c r="U13" s="50">
        <f aca="true" t="shared" si="8" ref="U13:Z13">SUM(U15:U17)</f>
        <v>7895341.23</v>
      </c>
      <c r="V13" s="50">
        <f t="shared" si="8"/>
        <v>21106019.82</v>
      </c>
      <c r="W13" s="50">
        <f t="shared" si="8"/>
        <v>0</v>
      </c>
      <c r="X13" s="50">
        <f t="shared" si="8"/>
        <v>430000</v>
      </c>
      <c r="Y13" s="50">
        <f t="shared" si="8"/>
        <v>0</v>
      </c>
      <c r="Z13" s="50">
        <f t="shared" si="8"/>
        <v>0</v>
      </c>
      <c r="AA13" s="50">
        <v>0</v>
      </c>
    </row>
    <row r="14" spans="1:27" ht="16.5" customHeight="1">
      <c r="A14" s="32" t="s">
        <v>2</v>
      </c>
      <c r="B14" s="17"/>
      <c r="C14" s="9"/>
      <c r="D14" s="9"/>
      <c r="E14" s="45"/>
      <c r="F14" s="45"/>
      <c r="G14" s="45"/>
      <c r="H14" s="45"/>
      <c r="I14" s="45"/>
      <c r="J14" s="45"/>
      <c r="K14" s="45"/>
      <c r="L14" s="45"/>
      <c r="M14" s="45"/>
      <c r="N14" s="45"/>
      <c r="O14" s="45"/>
      <c r="P14" s="45"/>
      <c r="Q14" s="45"/>
      <c r="R14" s="45"/>
      <c r="S14" s="45"/>
      <c r="T14" s="45"/>
      <c r="U14" s="45"/>
      <c r="V14" s="45"/>
      <c r="W14" s="45"/>
      <c r="X14" s="45"/>
      <c r="Y14" s="45"/>
      <c r="Z14" s="45"/>
      <c r="AA14" s="45"/>
    </row>
    <row r="15" spans="1:27" ht="37.5" customHeight="1">
      <c r="A15" s="13" t="s">
        <v>36</v>
      </c>
      <c r="B15" s="17" t="s">
        <v>236</v>
      </c>
      <c r="C15" s="9">
        <v>130</v>
      </c>
      <c r="D15" s="9"/>
      <c r="E15" s="45">
        <f>SUM(F15:L15)</f>
        <v>30429523.95</v>
      </c>
      <c r="F15" s="45">
        <f>F34-F7</f>
        <v>7895341.23</v>
      </c>
      <c r="G15" s="45">
        <f>G34-G7</f>
        <v>22534182.72</v>
      </c>
      <c r="H15" s="45"/>
      <c r="I15" s="45"/>
      <c r="J15" s="45"/>
      <c r="K15" s="45"/>
      <c r="L15" s="45"/>
      <c r="M15" s="45">
        <f>SUM(N15:S15)</f>
        <v>29001361.05</v>
      </c>
      <c r="N15" s="45">
        <f>N34-N7</f>
        <v>7895341.23</v>
      </c>
      <c r="O15" s="45">
        <f>O34-O7</f>
        <v>21106019.82</v>
      </c>
      <c r="P15" s="45"/>
      <c r="Q15" s="45"/>
      <c r="R15" s="45"/>
      <c r="S15" s="45"/>
      <c r="T15" s="45">
        <f>SUM(U15:Z15)</f>
        <v>29001361.05</v>
      </c>
      <c r="U15" s="45">
        <f>U34-U7</f>
        <v>7895341.23</v>
      </c>
      <c r="V15" s="45">
        <f>V34-V7</f>
        <v>21106019.82</v>
      </c>
      <c r="W15" s="45"/>
      <c r="X15" s="45"/>
      <c r="Y15" s="45"/>
      <c r="Z15" s="45"/>
      <c r="AA15" s="45"/>
    </row>
    <row r="16" spans="1:27" ht="37.5" customHeight="1">
      <c r="A16" s="13" t="s">
        <v>38</v>
      </c>
      <c r="B16" s="17" t="s">
        <v>237</v>
      </c>
      <c r="C16" s="9">
        <v>130</v>
      </c>
      <c r="D16" s="9"/>
      <c r="E16" s="45">
        <f>SUM(F16:L16)</f>
        <v>890850</v>
      </c>
      <c r="F16" s="45"/>
      <c r="G16" s="45"/>
      <c r="H16" s="45"/>
      <c r="I16" s="45"/>
      <c r="J16" s="45">
        <f>J34-J7</f>
        <v>890850</v>
      </c>
      <c r="K16" s="45"/>
      <c r="L16" s="45"/>
      <c r="M16" s="45">
        <f>SUM(N16:S16)</f>
        <v>430000</v>
      </c>
      <c r="N16" s="45"/>
      <c r="O16" s="45"/>
      <c r="P16" s="45"/>
      <c r="Q16" s="45">
        <f>Q34-Q7</f>
        <v>430000</v>
      </c>
      <c r="R16" s="45"/>
      <c r="S16" s="45"/>
      <c r="T16" s="45">
        <f>SUM(U16:Z16)</f>
        <v>430000</v>
      </c>
      <c r="U16" s="45"/>
      <c r="V16" s="45"/>
      <c r="W16" s="45"/>
      <c r="X16" s="45">
        <f>X34-X7</f>
        <v>430000</v>
      </c>
      <c r="Y16" s="45"/>
      <c r="Z16" s="45"/>
      <c r="AA16" s="45"/>
    </row>
    <row r="17" spans="1:27" ht="37.5" customHeight="1">
      <c r="A17" s="13" t="s">
        <v>37</v>
      </c>
      <c r="B17" s="17" t="s">
        <v>238</v>
      </c>
      <c r="C17" s="9">
        <v>130</v>
      </c>
      <c r="D17" s="9"/>
      <c r="E17" s="45">
        <f>SUM(F17:L17)</f>
        <v>0</v>
      </c>
      <c r="F17" s="45"/>
      <c r="G17" s="45"/>
      <c r="H17" s="45"/>
      <c r="I17" s="45"/>
      <c r="J17" s="19"/>
      <c r="K17" s="45"/>
      <c r="L17" s="45">
        <f>L34-L7</f>
        <v>0</v>
      </c>
      <c r="M17" s="45">
        <f>SUM(N17:S17)</f>
        <v>0</v>
      </c>
      <c r="N17" s="45"/>
      <c r="O17" s="45"/>
      <c r="P17" s="45"/>
      <c r="Q17" s="19"/>
      <c r="R17" s="45"/>
      <c r="S17" s="45">
        <f>S34-S7</f>
        <v>0</v>
      </c>
      <c r="T17" s="45">
        <f>SUM(U17:Z17)</f>
        <v>0</v>
      </c>
      <c r="U17" s="45"/>
      <c r="V17" s="45"/>
      <c r="W17" s="45"/>
      <c r="X17" s="19"/>
      <c r="Y17" s="45"/>
      <c r="Z17" s="45">
        <f>Z34-Z7</f>
        <v>0</v>
      </c>
      <c r="AA17" s="45"/>
    </row>
    <row r="18" spans="1:27" ht="49.5" customHeight="1">
      <c r="A18" s="51" t="s">
        <v>40</v>
      </c>
      <c r="B18" s="48" t="s">
        <v>39</v>
      </c>
      <c r="C18" s="49">
        <v>140</v>
      </c>
      <c r="D18" s="49"/>
      <c r="E18" s="50">
        <f>SUM(F18:L18)</f>
        <v>0</v>
      </c>
      <c r="F18" s="50">
        <f aca="true" t="shared" si="9" ref="F18:L18">SUM(F20)</f>
        <v>0</v>
      </c>
      <c r="G18" s="50">
        <f t="shared" si="9"/>
        <v>0</v>
      </c>
      <c r="H18" s="50">
        <f t="shared" si="9"/>
        <v>0</v>
      </c>
      <c r="I18" s="50">
        <f t="shared" si="9"/>
        <v>0</v>
      </c>
      <c r="J18" s="50">
        <f t="shared" si="9"/>
        <v>0</v>
      </c>
      <c r="K18" s="50">
        <f t="shared" si="9"/>
        <v>0</v>
      </c>
      <c r="L18" s="50">
        <f t="shared" si="9"/>
        <v>0</v>
      </c>
      <c r="M18" s="50">
        <f>SUM(N18:S18)</f>
        <v>0</v>
      </c>
      <c r="N18" s="50">
        <f aca="true" t="shared" si="10" ref="N18:S18">SUM(N20)</f>
        <v>0</v>
      </c>
      <c r="O18" s="50">
        <f t="shared" si="10"/>
        <v>0</v>
      </c>
      <c r="P18" s="50">
        <f t="shared" si="10"/>
        <v>0</v>
      </c>
      <c r="Q18" s="50">
        <f t="shared" si="10"/>
        <v>0</v>
      </c>
      <c r="R18" s="50">
        <f t="shared" si="10"/>
        <v>0</v>
      </c>
      <c r="S18" s="50">
        <f t="shared" si="10"/>
        <v>0</v>
      </c>
      <c r="T18" s="50">
        <f>SUM(U18:Z18)</f>
        <v>0</v>
      </c>
      <c r="U18" s="50">
        <f aca="true" t="shared" si="11" ref="U18:Z18">SUM(U20)</f>
        <v>0</v>
      </c>
      <c r="V18" s="50">
        <f t="shared" si="11"/>
        <v>0</v>
      </c>
      <c r="W18" s="50">
        <f t="shared" si="11"/>
        <v>0</v>
      </c>
      <c r="X18" s="50">
        <f t="shared" si="11"/>
        <v>0</v>
      </c>
      <c r="Y18" s="50">
        <f t="shared" si="11"/>
        <v>0</v>
      </c>
      <c r="Z18" s="50">
        <f t="shared" si="11"/>
        <v>0</v>
      </c>
      <c r="AA18" s="50">
        <v>0</v>
      </c>
    </row>
    <row r="19" spans="1:27" ht="16.5" customHeight="1">
      <c r="A19" s="32" t="s">
        <v>2</v>
      </c>
      <c r="B19" s="17"/>
      <c r="C19" s="9"/>
      <c r="D19" s="9"/>
      <c r="E19" s="45"/>
      <c r="F19" s="45"/>
      <c r="G19" s="45"/>
      <c r="H19" s="45"/>
      <c r="I19" s="45"/>
      <c r="J19" s="45"/>
      <c r="K19" s="45"/>
      <c r="L19" s="45"/>
      <c r="M19" s="45"/>
      <c r="N19" s="45"/>
      <c r="O19" s="45"/>
      <c r="P19" s="45"/>
      <c r="Q19" s="45"/>
      <c r="R19" s="45"/>
      <c r="S19" s="45"/>
      <c r="T19" s="45"/>
      <c r="U19" s="45"/>
      <c r="V19" s="45"/>
      <c r="W19" s="45"/>
      <c r="X19" s="45"/>
      <c r="Y19" s="45"/>
      <c r="Z19" s="45"/>
      <c r="AA19" s="45"/>
    </row>
    <row r="20" spans="1:27" ht="37.5" customHeight="1">
      <c r="A20" s="32"/>
      <c r="B20" s="17" t="s">
        <v>173</v>
      </c>
      <c r="C20" s="9">
        <v>140</v>
      </c>
      <c r="D20" s="9"/>
      <c r="E20" s="45">
        <f>SUM(F20:K20)</f>
        <v>0</v>
      </c>
      <c r="F20" s="45"/>
      <c r="G20" s="45"/>
      <c r="H20" s="45"/>
      <c r="I20" s="45"/>
      <c r="J20" s="45"/>
      <c r="K20" s="45"/>
      <c r="L20" s="45"/>
      <c r="M20" s="45">
        <f>SUM(N20:S20)</f>
        <v>0</v>
      </c>
      <c r="N20" s="45"/>
      <c r="O20" s="45"/>
      <c r="P20" s="45"/>
      <c r="Q20" s="45"/>
      <c r="R20" s="45"/>
      <c r="S20" s="45"/>
      <c r="T20" s="45">
        <f>SUM(U20:Z20)</f>
        <v>0</v>
      </c>
      <c r="U20" s="45"/>
      <c r="V20" s="45"/>
      <c r="W20" s="45"/>
      <c r="X20" s="45"/>
      <c r="Y20" s="45"/>
      <c r="Z20" s="45"/>
      <c r="AA20" s="45"/>
    </row>
    <row r="21" spans="1:27" ht="37.5" customHeight="1">
      <c r="A21" s="51" t="s">
        <v>41</v>
      </c>
      <c r="B21" s="48" t="s">
        <v>42</v>
      </c>
      <c r="C21" s="49">
        <v>150</v>
      </c>
      <c r="D21" s="49"/>
      <c r="E21" s="50">
        <f>SUM(F21:L21)</f>
        <v>7509275.62</v>
      </c>
      <c r="F21" s="50">
        <f>SUM(F23:F25)</f>
        <v>0</v>
      </c>
      <c r="G21" s="50">
        <f aca="true" t="shared" si="12" ref="G21:L21">SUM(G23:G25)</f>
        <v>0</v>
      </c>
      <c r="H21" s="50">
        <f t="shared" si="12"/>
        <v>7509275.62</v>
      </c>
      <c r="I21" s="50">
        <f t="shared" si="12"/>
        <v>0</v>
      </c>
      <c r="J21" s="50">
        <f t="shared" si="12"/>
        <v>0</v>
      </c>
      <c r="K21" s="50">
        <f t="shared" si="12"/>
        <v>0</v>
      </c>
      <c r="L21" s="50">
        <f t="shared" si="12"/>
        <v>0</v>
      </c>
      <c r="M21" s="50">
        <f>SUM(N21:S21)</f>
        <v>7486082.35</v>
      </c>
      <c r="N21" s="50">
        <f aca="true" t="shared" si="13" ref="N21:S21">SUM(N23:N25)</f>
        <v>0</v>
      </c>
      <c r="O21" s="50">
        <f t="shared" si="13"/>
        <v>0</v>
      </c>
      <c r="P21" s="50">
        <f t="shared" si="13"/>
        <v>7486082.35</v>
      </c>
      <c r="Q21" s="50">
        <f t="shared" si="13"/>
        <v>0</v>
      </c>
      <c r="R21" s="50">
        <f t="shared" si="13"/>
        <v>0</v>
      </c>
      <c r="S21" s="50">
        <f t="shared" si="13"/>
        <v>0</v>
      </c>
      <c r="T21" s="50">
        <f>SUM(U21:Z21)</f>
        <v>7652572.3</v>
      </c>
      <c r="U21" s="50">
        <f aca="true" t="shared" si="14" ref="U21:Z21">SUM(U23:U25)</f>
        <v>0</v>
      </c>
      <c r="V21" s="50">
        <f t="shared" si="14"/>
        <v>0</v>
      </c>
      <c r="W21" s="50">
        <f t="shared" si="14"/>
        <v>7652572.3</v>
      </c>
      <c r="X21" s="50">
        <f t="shared" si="14"/>
        <v>0</v>
      </c>
      <c r="Y21" s="50">
        <f t="shared" si="14"/>
        <v>0</v>
      </c>
      <c r="Z21" s="50">
        <f t="shared" si="14"/>
        <v>0</v>
      </c>
      <c r="AA21" s="50">
        <v>0</v>
      </c>
    </row>
    <row r="22" spans="1:27" ht="16.5" customHeight="1">
      <c r="A22" s="32" t="s">
        <v>2</v>
      </c>
      <c r="B22" s="17"/>
      <c r="C22" s="9"/>
      <c r="D22" s="9"/>
      <c r="E22" s="45"/>
      <c r="F22" s="45"/>
      <c r="G22" s="45"/>
      <c r="H22" s="45"/>
      <c r="I22" s="45"/>
      <c r="J22" s="45"/>
      <c r="K22" s="45"/>
      <c r="L22" s="45"/>
      <c r="M22" s="45"/>
      <c r="N22" s="45"/>
      <c r="O22" s="45"/>
      <c r="P22" s="45"/>
      <c r="Q22" s="45"/>
      <c r="R22" s="45"/>
      <c r="S22" s="45"/>
      <c r="T22" s="45"/>
      <c r="U22" s="45"/>
      <c r="V22" s="45"/>
      <c r="W22" s="45"/>
      <c r="X22" s="45"/>
      <c r="Y22" s="45"/>
      <c r="Z22" s="45"/>
      <c r="AA22" s="45"/>
    </row>
    <row r="23" spans="1:27" ht="36" customHeight="1">
      <c r="A23" s="13" t="s">
        <v>240</v>
      </c>
      <c r="B23" s="17" t="s">
        <v>233</v>
      </c>
      <c r="C23" s="9">
        <v>150</v>
      </c>
      <c r="D23" s="9"/>
      <c r="E23" s="45">
        <f>SUM(F23:L23)</f>
        <v>7509275.62</v>
      </c>
      <c r="F23" s="45"/>
      <c r="G23" s="45"/>
      <c r="H23" s="45">
        <f>H34-H7</f>
        <v>7509275.62</v>
      </c>
      <c r="I23" s="45"/>
      <c r="J23" s="45"/>
      <c r="K23" s="45"/>
      <c r="L23" s="45"/>
      <c r="M23" s="45">
        <f>SUM(N23:S23)</f>
        <v>7486082.35</v>
      </c>
      <c r="N23" s="45"/>
      <c r="O23" s="45"/>
      <c r="P23" s="45">
        <f>P34-P7</f>
        <v>7486082.35</v>
      </c>
      <c r="Q23" s="45"/>
      <c r="R23" s="45"/>
      <c r="S23" s="45"/>
      <c r="T23" s="45">
        <f>SUM(U23:Z23)</f>
        <v>7652572.3</v>
      </c>
      <c r="U23" s="45"/>
      <c r="V23" s="45"/>
      <c r="W23" s="45">
        <f>W34-W7</f>
        <v>7652572.3</v>
      </c>
      <c r="X23" s="45"/>
      <c r="Y23" s="45"/>
      <c r="Z23" s="45"/>
      <c r="AA23" s="45"/>
    </row>
    <row r="24" spans="1:27" ht="48.75" customHeight="1">
      <c r="A24" s="13" t="s">
        <v>232</v>
      </c>
      <c r="B24" s="17" t="s">
        <v>234</v>
      </c>
      <c r="C24" s="9">
        <v>150</v>
      </c>
      <c r="D24" s="9"/>
      <c r="E24" s="45">
        <f>SUM(F24:L24)</f>
        <v>0</v>
      </c>
      <c r="F24" s="45"/>
      <c r="G24" s="45"/>
      <c r="H24" s="45"/>
      <c r="I24" s="45"/>
      <c r="J24" s="45"/>
      <c r="K24" s="45"/>
      <c r="L24" s="45"/>
      <c r="M24" s="45">
        <f>SUM(N24:S24)</f>
        <v>0</v>
      </c>
      <c r="N24" s="45"/>
      <c r="O24" s="45"/>
      <c r="P24" s="45"/>
      <c r="Q24" s="45"/>
      <c r="R24" s="45"/>
      <c r="S24" s="45"/>
      <c r="T24" s="45">
        <f>SUM(U24:Z24)</f>
        <v>0</v>
      </c>
      <c r="U24" s="45"/>
      <c r="V24" s="45"/>
      <c r="W24" s="45"/>
      <c r="X24" s="45"/>
      <c r="Y24" s="45"/>
      <c r="Z24" s="45"/>
      <c r="AA24" s="45"/>
    </row>
    <row r="25" spans="1:27" ht="37.5" customHeight="1">
      <c r="A25" s="13" t="s">
        <v>43</v>
      </c>
      <c r="B25" s="17" t="s">
        <v>235</v>
      </c>
      <c r="C25" s="9">
        <v>150</v>
      </c>
      <c r="D25" s="9"/>
      <c r="E25" s="45">
        <f>SUM(F25:L25)</f>
        <v>0</v>
      </c>
      <c r="F25" s="45"/>
      <c r="G25" s="45"/>
      <c r="H25" s="45"/>
      <c r="I25" s="45"/>
      <c r="J25" s="45"/>
      <c r="K25" s="19">
        <f>K34-K7</f>
        <v>0</v>
      </c>
      <c r="L25" s="19"/>
      <c r="M25" s="45">
        <f>SUM(N25:S25)</f>
        <v>0</v>
      </c>
      <c r="N25" s="45"/>
      <c r="O25" s="45"/>
      <c r="P25" s="45"/>
      <c r="Q25" s="45"/>
      <c r="R25" s="19">
        <f>R34-R7</f>
        <v>0</v>
      </c>
      <c r="S25" s="19"/>
      <c r="T25" s="45">
        <f>SUM(U25:Z25)</f>
        <v>0</v>
      </c>
      <c r="U25" s="45"/>
      <c r="V25" s="45"/>
      <c r="W25" s="45"/>
      <c r="X25" s="45"/>
      <c r="Y25" s="19">
        <f>Y34-Y7</f>
        <v>0</v>
      </c>
      <c r="Z25" s="19"/>
      <c r="AA25" s="45"/>
    </row>
    <row r="26" spans="1:27" ht="37.5" customHeight="1">
      <c r="A26" s="51" t="s">
        <v>44</v>
      </c>
      <c r="B26" s="48" t="s">
        <v>45</v>
      </c>
      <c r="C26" s="49">
        <v>180</v>
      </c>
      <c r="D26" s="49"/>
      <c r="E26" s="50">
        <f>SUM(F26:L26)</f>
        <v>0</v>
      </c>
      <c r="F26" s="50">
        <f aca="true" t="shared" si="15" ref="F26:L26">SUM(F28:F28)</f>
        <v>0</v>
      </c>
      <c r="G26" s="50">
        <f t="shared" si="15"/>
        <v>0</v>
      </c>
      <c r="H26" s="50">
        <f t="shared" si="15"/>
        <v>0</v>
      </c>
      <c r="I26" s="50">
        <f t="shared" si="15"/>
        <v>0</v>
      </c>
      <c r="J26" s="50">
        <f t="shared" si="15"/>
        <v>0</v>
      </c>
      <c r="K26" s="50">
        <f t="shared" si="15"/>
        <v>0</v>
      </c>
      <c r="L26" s="50">
        <f t="shared" si="15"/>
        <v>0</v>
      </c>
      <c r="M26" s="50">
        <f>SUM(N26:S26)</f>
        <v>0</v>
      </c>
      <c r="N26" s="50">
        <f aca="true" t="shared" si="16" ref="N26:S26">SUM(N28:N28)</f>
        <v>0</v>
      </c>
      <c r="O26" s="50">
        <f t="shared" si="16"/>
        <v>0</v>
      </c>
      <c r="P26" s="50">
        <f t="shared" si="16"/>
        <v>0</v>
      </c>
      <c r="Q26" s="50">
        <f t="shared" si="16"/>
        <v>0</v>
      </c>
      <c r="R26" s="50">
        <f t="shared" si="16"/>
        <v>0</v>
      </c>
      <c r="S26" s="50">
        <f t="shared" si="16"/>
        <v>0</v>
      </c>
      <c r="T26" s="50">
        <f>SUM(U26:Z26)</f>
        <v>0</v>
      </c>
      <c r="U26" s="50">
        <f aca="true" t="shared" si="17" ref="U26:Z26">SUM(U28:U28)</f>
        <v>0</v>
      </c>
      <c r="V26" s="50">
        <f t="shared" si="17"/>
        <v>0</v>
      </c>
      <c r="W26" s="50">
        <f t="shared" si="17"/>
        <v>0</v>
      </c>
      <c r="X26" s="50">
        <f t="shared" si="17"/>
        <v>0</v>
      </c>
      <c r="Y26" s="50">
        <f t="shared" si="17"/>
        <v>0</v>
      </c>
      <c r="Z26" s="50">
        <f t="shared" si="17"/>
        <v>0</v>
      </c>
      <c r="AA26" s="50">
        <v>0</v>
      </c>
    </row>
    <row r="27" spans="1:27" ht="16.5" customHeight="1">
      <c r="A27" s="32" t="s">
        <v>2</v>
      </c>
      <c r="B27" s="17"/>
      <c r="C27" s="9"/>
      <c r="D27" s="9"/>
      <c r="E27" s="45"/>
      <c r="F27" s="45"/>
      <c r="G27" s="45"/>
      <c r="H27" s="45"/>
      <c r="I27" s="45"/>
      <c r="J27" s="45"/>
      <c r="K27" s="45"/>
      <c r="L27" s="45"/>
      <c r="M27" s="45"/>
      <c r="N27" s="45"/>
      <c r="O27" s="45"/>
      <c r="P27" s="45"/>
      <c r="Q27" s="45"/>
      <c r="R27" s="45"/>
      <c r="S27" s="45"/>
      <c r="T27" s="45"/>
      <c r="U27" s="45"/>
      <c r="V27" s="45"/>
      <c r="W27" s="45"/>
      <c r="X27" s="45"/>
      <c r="Y27" s="45"/>
      <c r="Z27" s="45"/>
      <c r="AA27" s="45"/>
    </row>
    <row r="28" spans="1:27" ht="37.5" customHeight="1">
      <c r="A28" s="13"/>
      <c r="B28" s="17"/>
      <c r="C28" s="9"/>
      <c r="D28" s="9"/>
      <c r="E28" s="45">
        <f>SUM(F28:L28)</f>
        <v>0</v>
      </c>
      <c r="F28" s="45"/>
      <c r="G28" s="45"/>
      <c r="H28" s="45"/>
      <c r="I28" s="45"/>
      <c r="J28" s="45"/>
      <c r="K28" s="45"/>
      <c r="L28" s="45"/>
      <c r="M28" s="45">
        <f>SUM(N28:S28)</f>
        <v>0</v>
      </c>
      <c r="N28" s="45"/>
      <c r="O28" s="45"/>
      <c r="P28" s="45"/>
      <c r="Q28" s="45"/>
      <c r="R28" s="45"/>
      <c r="S28" s="45"/>
      <c r="T28" s="45">
        <f>SUM(U28:Z28)</f>
        <v>0</v>
      </c>
      <c r="U28" s="45"/>
      <c r="V28" s="45"/>
      <c r="W28" s="45"/>
      <c r="X28" s="45"/>
      <c r="Y28" s="45"/>
      <c r="Z28" s="45"/>
      <c r="AA28" s="45"/>
    </row>
    <row r="29" spans="1:27" ht="37.5" customHeight="1">
      <c r="A29" s="51" t="s">
        <v>46</v>
      </c>
      <c r="B29" s="48" t="s">
        <v>116</v>
      </c>
      <c r="C29" s="49" t="s">
        <v>115</v>
      </c>
      <c r="D29" s="49"/>
      <c r="E29" s="50">
        <f>SUM(F29:L29)</f>
        <v>0</v>
      </c>
      <c r="F29" s="50">
        <f aca="true" t="shared" si="18" ref="F29:Z29">SUM(F30)</f>
        <v>0</v>
      </c>
      <c r="G29" s="50">
        <f t="shared" si="18"/>
        <v>0</v>
      </c>
      <c r="H29" s="50">
        <f t="shared" si="18"/>
        <v>0</v>
      </c>
      <c r="I29" s="50">
        <f t="shared" si="18"/>
        <v>0</v>
      </c>
      <c r="J29" s="50">
        <f t="shared" si="18"/>
        <v>0</v>
      </c>
      <c r="K29" s="50">
        <f t="shared" si="18"/>
        <v>0</v>
      </c>
      <c r="L29" s="50">
        <f t="shared" si="18"/>
        <v>0</v>
      </c>
      <c r="M29" s="50">
        <f>SUM(N29:S29)</f>
        <v>0</v>
      </c>
      <c r="N29" s="50">
        <f t="shared" si="18"/>
        <v>0</v>
      </c>
      <c r="O29" s="50">
        <f t="shared" si="18"/>
        <v>0</v>
      </c>
      <c r="P29" s="50">
        <f t="shared" si="18"/>
        <v>0</v>
      </c>
      <c r="Q29" s="50">
        <f t="shared" si="18"/>
        <v>0</v>
      </c>
      <c r="R29" s="50">
        <f t="shared" si="18"/>
        <v>0</v>
      </c>
      <c r="S29" s="50">
        <f t="shared" si="18"/>
        <v>0</v>
      </c>
      <c r="T29" s="50">
        <f>SUM(U29:Z29)</f>
        <v>0</v>
      </c>
      <c r="U29" s="50">
        <f t="shared" si="18"/>
        <v>0</v>
      </c>
      <c r="V29" s="50">
        <f t="shared" si="18"/>
        <v>0</v>
      </c>
      <c r="W29" s="50">
        <f t="shared" si="18"/>
        <v>0</v>
      </c>
      <c r="X29" s="50">
        <f t="shared" si="18"/>
        <v>0</v>
      </c>
      <c r="Y29" s="50">
        <f t="shared" si="18"/>
        <v>0</v>
      </c>
      <c r="Z29" s="50">
        <f t="shared" si="18"/>
        <v>0</v>
      </c>
      <c r="AA29" s="50">
        <v>0</v>
      </c>
    </row>
    <row r="30" spans="1:27" ht="37.5" customHeight="1">
      <c r="A30" s="32"/>
      <c r="B30" s="17"/>
      <c r="C30" s="9"/>
      <c r="D30" s="9"/>
      <c r="E30" s="45">
        <f>SUM(F30:K30)</f>
        <v>0</v>
      </c>
      <c r="F30" s="45"/>
      <c r="G30" s="45"/>
      <c r="H30" s="45"/>
      <c r="I30" s="45"/>
      <c r="J30" s="19"/>
      <c r="K30" s="19"/>
      <c r="L30" s="19"/>
      <c r="M30" s="45">
        <f>SUM(N30:S30)</f>
        <v>0</v>
      </c>
      <c r="N30" s="45"/>
      <c r="O30" s="45"/>
      <c r="P30" s="45"/>
      <c r="Q30" s="19"/>
      <c r="R30" s="19"/>
      <c r="S30" s="19"/>
      <c r="T30" s="45">
        <f>SUM(U30:Z30)</f>
        <v>0</v>
      </c>
      <c r="U30" s="45"/>
      <c r="V30" s="45"/>
      <c r="W30" s="45"/>
      <c r="X30" s="19"/>
      <c r="Y30" s="19"/>
      <c r="Z30" s="19"/>
      <c r="AA30" s="45"/>
    </row>
    <row r="31" spans="1:27" ht="37.5" customHeight="1">
      <c r="A31" s="51" t="s">
        <v>47</v>
      </c>
      <c r="B31" s="48" t="s">
        <v>117</v>
      </c>
      <c r="C31" s="49" t="s">
        <v>26</v>
      </c>
      <c r="D31" s="49"/>
      <c r="E31" s="50">
        <f>SUM(F31:L31)</f>
        <v>0</v>
      </c>
      <c r="F31" s="50">
        <f aca="true" t="shared" si="19" ref="F31:L31">SUM(F33)</f>
        <v>0</v>
      </c>
      <c r="G31" s="50">
        <f t="shared" si="19"/>
        <v>0</v>
      </c>
      <c r="H31" s="50">
        <f t="shared" si="19"/>
        <v>0</v>
      </c>
      <c r="I31" s="50">
        <f t="shared" si="19"/>
        <v>0</v>
      </c>
      <c r="J31" s="50">
        <f t="shared" si="19"/>
        <v>0</v>
      </c>
      <c r="K31" s="50">
        <f t="shared" si="19"/>
        <v>0</v>
      </c>
      <c r="L31" s="50">
        <f t="shared" si="19"/>
        <v>0</v>
      </c>
      <c r="M31" s="50">
        <f>SUM(N31:S31)</f>
        <v>0</v>
      </c>
      <c r="N31" s="50">
        <f aca="true" t="shared" si="20" ref="N31:S31">SUM(N33)</f>
        <v>0</v>
      </c>
      <c r="O31" s="50">
        <f t="shared" si="20"/>
        <v>0</v>
      </c>
      <c r="P31" s="50">
        <f t="shared" si="20"/>
        <v>0</v>
      </c>
      <c r="Q31" s="50">
        <f t="shared" si="20"/>
        <v>0</v>
      </c>
      <c r="R31" s="50">
        <f t="shared" si="20"/>
        <v>0</v>
      </c>
      <c r="S31" s="50">
        <f t="shared" si="20"/>
        <v>0</v>
      </c>
      <c r="T31" s="50">
        <f>SUM(U31:Z31)</f>
        <v>0</v>
      </c>
      <c r="U31" s="50">
        <f aca="true" t="shared" si="21" ref="U31:Z31">SUM(U33)</f>
        <v>0</v>
      </c>
      <c r="V31" s="50">
        <f t="shared" si="21"/>
        <v>0</v>
      </c>
      <c r="W31" s="50">
        <f t="shared" si="21"/>
        <v>0</v>
      </c>
      <c r="X31" s="50">
        <f t="shared" si="21"/>
        <v>0</v>
      </c>
      <c r="Y31" s="50">
        <f t="shared" si="21"/>
        <v>0</v>
      </c>
      <c r="Z31" s="50">
        <f t="shared" si="21"/>
        <v>0</v>
      </c>
      <c r="AA31" s="50">
        <v>0</v>
      </c>
    </row>
    <row r="32" spans="1:27" ht="20.25" customHeight="1">
      <c r="A32" s="32" t="s">
        <v>3</v>
      </c>
      <c r="B32" s="17"/>
      <c r="C32" s="9"/>
      <c r="D32" s="9"/>
      <c r="E32" s="45"/>
      <c r="F32" s="45"/>
      <c r="G32" s="45"/>
      <c r="H32" s="45"/>
      <c r="I32" s="45"/>
      <c r="J32" s="45"/>
      <c r="K32" s="45"/>
      <c r="L32" s="45"/>
      <c r="M32" s="45"/>
      <c r="N32" s="45"/>
      <c r="O32" s="45"/>
      <c r="P32" s="45"/>
      <c r="Q32" s="45"/>
      <c r="R32" s="45"/>
      <c r="S32" s="45"/>
      <c r="T32" s="45"/>
      <c r="U32" s="45"/>
      <c r="V32" s="45"/>
      <c r="W32" s="45"/>
      <c r="X32" s="45"/>
      <c r="Y32" s="45"/>
      <c r="Z32" s="45"/>
      <c r="AA32" s="45"/>
    </row>
    <row r="33" spans="1:27" ht="69" customHeight="1">
      <c r="A33" s="13" t="s">
        <v>48</v>
      </c>
      <c r="B33" s="54" t="s">
        <v>160</v>
      </c>
      <c r="C33" s="52">
        <v>510</v>
      </c>
      <c r="D33" s="9"/>
      <c r="E33" s="45">
        <f>SUM(F33:L33)</f>
        <v>0</v>
      </c>
      <c r="F33" s="45"/>
      <c r="G33" s="45"/>
      <c r="H33" s="45"/>
      <c r="I33" s="45"/>
      <c r="J33" s="45"/>
      <c r="K33" s="45"/>
      <c r="L33" s="45"/>
      <c r="M33" s="45">
        <f>SUM(N33:S33)</f>
        <v>0</v>
      </c>
      <c r="N33" s="45"/>
      <c r="O33" s="45"/>
      <c r="P33" s="45"/>
      <c r="Q33" s="45"/>
      <c r="R33" s="45"/>
      <c r="S33" s="45"/>
      <c r="T33" s="45">
        <f>SUM(U33:Z33)</f>
        <v>0</v>
      </c>
      <c r="U33" s="45"/>
      <c r="V33" s="45"/>
      <c r="W33" s="45"/>
      <c r="X33" s="45"/>
      <c r="Y33" s="45"/>
      <c r="Z33" s="45"/>
      <c r="AA33" s="45"/>
    </row>
    <row r="34" spans="1:27" s="4" customFormat="1" ht="48.75" customHeight="1">
      <c r="A34" s="71" t="s">
        <v>110</v>
      </c>
      <c r="B34" s="72" t="s">
        <v>50</v>
      </c>
      <c r="C34" s="73" t="s">
        <v>26</v>
      </c>
      <c r="D34" s="74"/>
      <c r="E34" s="75">
        <f>SUM(F34:L34)</f>
        <v>39636598.06</v>
      </c>
      <c r="F34" s="75">
        <f>F35+F46+F52+F53+F61+F63</f>
        <v>8688861.48</v>
      </c>
      <c r="G34" s="75">
        <f aca="true" t="shared" si="22" ref="G34:L34">G35+G46+G52+G53+G61+G63</f>
        <v>22534182.72</v>
      </c>
      <c r="H34" s="75">
        <f t="shared" si="22"/>
        <v>7509275.62</v>
      </c>
      <c r="I34" s="75">
        <f t="shared" si="22"/>
        <v>0</v>
      </c>
      <c r="J34" s="75">
        <f t="shared" si="22"/>
        <v>904278.24</v>
      </c>
      <c r="K34" s="75">
        <f t="shared" si="22"/>
        <v>0</v>
      </c>
      <c r="L34" s="75">
        <f t="shared" si="22"/>
        <v>0</v>
      </c>
      <c r="M34" s="75">
        <f>SUM(N34:S34)</f>
        <v>36917443.4</v>
      </c>
      <c r="N34" s="75">
        <f>N35+N46+N52+N53+N61+N63</f>
        <v>7895341.23</v>
      </c>
      <c r="O34" s="75">
        <f>O35+O46+O52+O53+O61+O63</f>
        <v>21106019.82</v>
      </c>
      <c r="P34" s="75">
        <f>P35+P46+P52+P53+P61+P63</f>
        <v>7486082.35</v>
      </c>
      <c r="Q34" s="75">
        <f>Q35+Q46+Q52+Q53+Q61+Q63</f>
        <v>430000</v>
      </c>
      <c r="R34" s="75">
        <f>R35+R46+R52+R53+R61+R63</f>
        <v>0</v>
      </c>
      <c r="S34" s="75">
        <f>S35+S46+S52+S53+S61+S63</f>
        <v>0</v>
      </c>
      <c r="T34" s="75">
        <f>SUM(U34:Z34)</f>
        <v>37083933.35</v>
      </c>
      <c r="U34" s="75">
        <f>U35+U46+U52+U53+U61+U63</f>
        <v>7895341.23</v>
      </c>
      <c r="V34" s="75">
        <f>V35+V46+V52+V53+V61+V63</f>
        <v>21106019.82</v>
      </c>
      <c r="W34" s="75">
        <f>W35+W46+W52+W53+W61+W63</f>
        <v>7652572.3</v>
      </c>
      <c r="X34" s="75">
        <f>X35+X46+X52+X53+X61+X63</f>
        <v>430000</v>
      </c>
      <c r="Y34" s="75">
        <f>Y35+Y46+Y52+Y53+Y61+Y63</f>
        <v>0</v>
      </c>
      <c r="Z34" s="75">
        <f>Z35+Z46+Z52+Z53+Z61+Z63</f>
        <v>0</v>
      </c>
      <c r="AA34" s="75">
        <v>0</v>
      </c>
    </row>
    <row r="35" spans="1:27" ht="36.75" customHeight="1">
      <c r="A35" s="51" t="s">
        <v>49</v>
      </c>
      <c r="B35" s="48" t="s">
        <v>51</v>
      </c>
      <c r="C35" s="49" t="s">
        <v>26</v>
      </c>
      <c r="D35" s="49" t="s">
        <v>290</v>
      </c>
      <c r="E35" s="50">
        <f>SUM(F35:L35)</f>
        <v>29439847.46</v>
      </c>
      <c r="F35" s="50">
        <f>SUM(F37:F42)</f>
        <v>3806475.12</v>
      </c>
      <c r="G35" s="50">
        <f aca="true" t="shared" si="23" ref="G35:L35">SUM(G37:G42)</f>
        <v>22534182.72</v>
      </c>
      <c r="H35" s="50">
        <f t="shared" si="23"/>
        <v>2400645.1399999997</v>
      </c>
      <c r="I35" s="50">
        <f t="shared" si="23"/>
        <v>0</v>
      </c>
      <c r="J35" s="50">
        <f t="shared" si="23"/>
        <v>698544.48</v>
      </c>
      <c r="K35" s="50">
        <f t="shared" si="23"/>
        <v>0</v>
      </c>
      <c r="L35" s="50">
        <f t="shared" si="23"/>
        <v>0</v>
      </c>
      <c r="M35" s="50">
        <f>SUM(N35:S35)</f>
        <v>27613140.080000002</v>
      </c>
      <c r="N35" s="50">
        <f>SUM(N37:N42)</f>
        <v>3806475.12</v>
      </c>
      <c r="O35" s="50">
        <f>SUM(O37:O42)</f>
        <v>21106019.82</v>
      </c>
      <c r="P35" s="50">
        <f>SUM(P37:P42)</f>
        <v>2400645.1399999997</v>
      </c>
      <c r="Q35" s="50">
        <f>SUM(Q37:Q42)</f>
        <v>300000</v>
      </c>
      <c r="R35" s="50">
        <f>SUM(R37:R42)</f>
        <v>0</v>
      </c>
      <c r="S35" s="50">
        <f>SUM(S37:S42)</f>
        <v>0</v>
      </c>
      <c r="T35" s="50">
        <f>SUM(U35:Z35)</f>
        <v>27613140.080000002</v>
      </c>
      <c r="U35" s="50">
        <f>SUM(U37:U42)</f>
        <v>3806475.12</v>
      </c>
      <c r="V35" s="50">
        <f>SUM(V37:V42)</f>
        <v>21106019.82</v>
      </c>
      <c r="W35" s="50">
        <f>SUM(W37:W42)</f>
        <v>2400645.1399999997</v>
      </c>
      <c r="X35" s="50">
        <f>SUM(X37:X42)</f>
        <v>300000</v>
      </c>
      <c r="Y35" s="50">
        <f>SUM(Y37:Y42)</f>
        <v>0</v>
      </c>
      <c r="Z35" s="50">
        <f>SUM(Z37:Z42)</f>
        <v>0</v>
      </c>
      <c r="AA35" s="50">
        <v>0</v>
      </c>
    </row>
    <row r="36" spans="1:27" ht="16.5" customHeight="1">
      <c r="A36" s="32" t="s">
        <v>2</v>
      </c>
      <c r="B36" s="17"/>
      <c r="C36" s="9"/>
      <c r="D36" s="9"/>
      <c r="E36" s="45"/>
      <c r="F36" s="45"/>
      <c r="G36" s="45"/>
      <c r="H36" s="45"/>
      <c r="I36" s="45"/>
      <c r="J36" s="45"/>
      <c r="K36" s="45"/>
      <c r="L36" s="45"/>
      <c r="M36" s="45"/>
      <c r="N36" s="45"/>
      <c r="O36" s="45"/>
      <c r="P36" s="45"/>
      <c r="Q36" s="45"/>
      <c r="R36" s="45"/>
      <c r="S36" s="45"/>
      <c r="T36" s="45"/>
      <c r="U36" s="45"/>
      <c r="V36" s="45"/>
      <c r="W36" s="45"/>
      <c r="X36" s="45"/>
      <c r="Y36" s="45"/>
      <c r="Z36" s="45"/>
      <c r="AA36" s="45"/>
    </row>
    <row r="37" spans="1:27" ht="37.5" customHeight="1">
      <c r="A37" s="13" t="s">
        <v>52</v>
      </c>
      <c r="B37" s="147" t="s">
        <v>53</v>
      </c>
      <c r="C37" s="9">
        <v>111</v>
      </c>
      <c r="D37" s="9" t="s">
        <v>247</v>
      </c>
      <c r="E37" s="45">
        <f>SUM(F37:L37)</f>
        <v>22538365.689999998</v>
      </c>
      <c r="F37" s="45">
        <v>2903560</v>
      </c>
      <c r="G37" s="45">
        <v>17254478.79</v>
      </c>
      <c r="H37" s="45">
        <v>1843810.4</v>
      </c>
      <c r="I37" s="45"/>
      <c r="J37" s="19">
        <v>536516.5</v>
      </c>
      <c r="K37" s="45"/>
      <c r="L37" s="45"/>
      <c r="M37" s="45">
        <f>SUM(N37:S37)</f>
        <v>21208241.089999996</v>
      </c>
      <c r="N37" s="45">
        <v>2923560</v>
      </c>
      <c r="O37" s="45">
        <v>16210460.69</v>
      </c>
      <c r="P37" s="45">
        <v>1843810.4</v>
      </c>
      <c r="Q37" s="19">
        <v>230410</v>
      </c>
      <c r="R37" s="45"/>
      <c r="S37" s="45"/>
      <c r="T37" s="45">
        <f>SUM(U37:Z37)</f>
        <v>21208241.089999996</v>
      </c>
      <c r="U37" s="45">
        <v>2923560</v>
      </c>
      <c r="V37" s="45">
        <v>16210460.69</v>
      </c>
      <c r="W37" s="45">
        <v>1843810.4</v>
      </c>
      <c r="X37" s="19">
        <v>230410</v>
      </c>
      <c r="Y37" s="45"/>
      <c r="Z37" s="45"/>
      <c r="AA37" s="45"/>
    </row>
    <row r="38" spans="1:27" ht="53.25" customHeight="1">
      <c r="A38" s="13" t="s">
        <v>243</v>
      </c>
      <c r="B38" s="148"/>
      <c r="C38" s="9">
        <v>111</v>
      </c>
      <c r="D38" s="9" t="s">
        <v>310</v>
      </c>
      <c r="E38" s="45">
        <f>SUM(F38:L38)</f>
        <v>70000</v>
      </c>
      <c r="F38" s="45">
        <v>20000</v>
      </c>
      <c r="G38" s="45">
        <v>50000</v>
      </c>
      <c r="H38" s="45"/>
      <c r="I38" s="45"/>
      <c r="J38" s="45"/>
      <c r="K38" s="45"/>
      <c r="L38" s="45"/>
      <c r="M38" s="45">
        <f>SUM(N38:S38)</f>
        <v>0</v>
      </c>
      <c r="N38" s="45"/>
      <c r="O38" s="45"/>
      <c r="P38" s="45"/>
      <c r="Q38" s="45"/>
      <c r="R38" s="45"/>
      <c r="S38" s="45"/>
      <c r="T38" s="45">
        <f>SUM(U38:Z38)</f>
        <v>0</v>
      </c>
      <c r="U38" s="45"/>
      <c r="V38" s="45"/>
      <c r="W38" s="45"/>
      <c r="X38" s="45"/>
      <c r="Y38" s="45"/>
      <c r="Z38" s="45"/>
      <c r="AA38" s="45"/>
    </row>
    <row r="39" spans="1:27" ht="53.25" customHeight="1">
      <c r="A39" s="13" t="s">
        <v>311</v>
      </c>
      <c r="B39" s="150"/>
      <c r="C39" s="9">
        <v>111</v>
      </c>
      <c r="D39" s="9" t="s">
        <v>309</v>
      </c>
      <c r="E39" s="45">
        <f>SUM(F39:L39)</f>
        <v>2881.21</v>
      </c>
      <c r="F39" s="45"/>
      <c r="G39" s="45">
        <v>2881.21</v>
      </c>
      <c r="H39" s="45"/>
      <c r="I39" s="45"/>
      <c r="J39" s="45"/>
      <c r="K39" s="45"/>
      <c r="L39" s="45"/>
      <c r="M39" s="45">
        <f>SUM(N39:S39)</f>
        <v>0</v>
      </c>
      <c r="N39" s="45"/>
      <c r="O39" s="45"/>
      <c r="P39" s="45"/>
      <c r="Q39" s="45"/>
      <c r="R39" s="45"/>
      <c r="S39" s="45"/>
      <c r="T39" s="45">
        <f>SUM(U39:Z39)</f>
        <v>0</v>
      </c>
      <c r="U39" s="45"/>
      <c r="V39" s="45"/>
      <c r="W39" s="45"/>
      <c r="X39" s="45"/>
      <c r="Y39" s="45"/>
      <c r="Z39" s="45"/>
      <c r="AA39" s="45"/>
    </row>
    <row r="40" spans="1:27" ht="37.5" customHeight="1">
      <c r="A40" s="13" t="s">
        <v>54</v>
      </c>
      <c r="B40" s="17" t="s">
        <v>55</v>
      </c>
      <c r="C40" s="9">
        <v>112</v>
      </c>
      <c r="D40" s="9"/>
      <c r="E40" s="45">
        <f>SUM(F40:L40)</f>
        <v>0</v>
      </c>
      <c r="F40" s="45"/>
      <c r="G40" s="45"/>
      <c r="H40" s="45"/>
      <c r="I40" s="45"/>
      <c r="J40" s="45"/>
      <c r="K40" s="45"/>
      <c r="L40" s="45"/>
      <c r="M40" s="45">
        <f>SUM(N40:S40)</f>
        <v>0</v>
      </c>
      <c r="N40" s="45"/>
      <c r="O40" s="45"/>
      <c r="P40" s="45"/>
      <c r="Q40" s="45"/>
      <c r="R40" s="45"/>
      <c r="S40" s="45"/>
      <c r="T40" s="45">
        <f>SUM(U40:Z40)</f>
        <v>0</v>
      </c>
      <c r="U40" s="45"/>
      <c r="V40" s="45"/>
      <c r="W40" s="45"/>
      <c r="X40" s="45"/>
      <c r="Y40" s="45"/>
      <c r="Z40" s="45"/>
      <c r="AA40" s="45"/>
    </row>
    <row r="41" spans="1:27" ht="65.25" customHeight="1">
      <c r="A41" s="13" t="s">
        <v>161</v>
      </c>
      <c r="B41" s="17" t="s">
        <v>162</v>
      </c>
      <c r="C41" s="9">
        <v>113</v>
      </c>
      <c r="D41" s="9"/>
      <c r="E41" s="45">
        <f>SUM(F41:L41)</f>
        <v>0</v>
      </c>
      <c r="F41" s="45"/>
      <c r="G41" s="45"/>
      <c r="H41" s="45"/>
      <c r="I41" s="45"/>
      <c r="J41" s="45"/>
      <c r="K41" s="45"/>
      <c r="L41" s="45"/>
      <c r="M41" s="45">
        <f>SUM(N41:S41)</f>
        <v>0</v>
      </c>
      <c r="N41" s="45"/>
      <c r="O41" s="45"/>
      <c r="P41" s="45"/>
      <c r="Q41" s="45"/>
      <c r="R41" s="45"/>
      <c r="S41" s="45"/>
      <c r="T41" s="45">
        <f>SUM(U41:Z41)</f>
        <v>0</v>
      </c>
      <c r="U41" s="45"/>
      <c r="V41" s="45"/>
      <c r="W41" s="45"/>
      <c r="X41" s="45"/>
      <c r="Y41" s="45"/>
      <c r="Z41" s="45"/>
      <c r="AA41" s="45"/>
    </row>
    <row r="42" spans="1:27" ht="78.75">
      <c r="A42" s="51" t="s">
        <v>56</v>
      </c>
      <c r="B42" s="48" t="s">
        <v>57</v>
      </c>
      <c r="C42" s="49">
        <v>119</v>
      </c>
      <c r="D42" s="49" t="s">
        <v>290</v>
      </c>
      <c r="E42" s="50">
        <f>SUM(F42:L42)</f>
        <v>6828600.5600000005</v>
      </c>
      <c r="F42" s="50">
        <f>F44+F45</f>
        <v>882915.12</v>
      </c>
      <c r="G42" s="50">
        <f aca="true" t="shared" si="24" ref="G42:L42">G44+G45</f>
        <v>5226822.72</v>
      </c>
      <c r="H42" s="50">
        <f t="shared" si="24"/>
        <v>556834.74</v>
      </c>
      <c r="I42" s="50">
        <f t="shared" si="24"/>
        <v>0</v>
      </c>
      <c r="J42" s="50">
        <f t="shared" si="24"/>
        <v>162027.98</v>
      </c>
      <c r="K42" s="50">
        <f t="shared" si="24"/>
        <v>0</v>
      </c>
      <c r="L42" s="50">
        <f t="shared" si="24"/>
        <v>0</v>
      </c>
      <c r="M42" s="50">
        <f>SUM(N42:S42)</f>
        <v>6404898.99</v>
      </c>
      <c r="N42" s="50">
        <f aca="true" t="shared" si="25" ref="N42:S42">N44+N45</f>
        <v>882915.12</v>
      </c>
      <c r="O42" s="50">
        <f t="shared" si="25"/>
        <v>4895559.13</v>
      </c>
      <c r="P42" s="50">
        <f t="shared" si="25"/>
        <v>556834.74</v>
      </c>
      <c r="Q42" s="50">
        <f t="shared" si="25"/>
        <v>69590</v>
      </c>
      <c r="R42" s="50">
        <f t="shared" si="25"/>
        <v>0</v>
      </c>
      <c r="S42" s="50">
        <f t="shared" si="25"/>
        <v>0</v>
      </c>
      <c r="T42" s="50">
        <f>SUM(U42:Z42)</f>
        <v>6404898.99</v>
      </c>
      <c r="U42" s="50">
        <f aca="true" t="shared" si="26" ref="U42:Z42">U44+U45</f>
        <v>882915.12</v>
      </c>
      <c r="V42" s="50">
        <f t="shared" si="26"/>
        <v>4895559.13</v>
      </c>
      <c r="W42" s="50">
        <f t="shared" si="26"/>
        <v>556834.74</v>
      </c>
      <c r="X42" s="50">
        <f t="shared" si="26"/>
        <v>69590</v>
      </c>
      <c r="Y42" s="50">
        <f t="shared" si="26"/>
        <v>0</v>
      </c>
      <c r="Z42" s="50">
        <f t="shared" si="26"/>
        <v>0</v>
      </c>
      <c r="AA42" s="50"/>
    </row>
    <row r="43" spans="1:27" ht="15.75">
      <c r="A43" s="13" t="s">
        <v>163</v>
      </c>
      <c r="B43" s="17"/>
      <c r="C43" s="9"/>
      <c r="D43" s="9"/>
      <c r="E43" s="45"/>
      <c r="F43" s="45"/>
      <c r="G43" s="45"/>
      <c r="H43" s="45"/>
      <c r="I43" s="45"/>
      <c r="J43" s="19"/>
      <c r="K43" s="45"/>
      <c r="L43" s="45"/>
      <c r="M43" s="45"/>
      <c r="N43" s="45"/>
      <c r="O43" s="45"/>
      <c r="P43" s="45"/>
      <c r="Q43" s="19"/>
      <c r="R43" s="45"/>
      <c r="S43" s="45"/>
      <c r="T43" s="45"/>
      <c r="U43" s="45"/>
      <c r="V43" s="45"/>
      <c r="W43" s="45"/>
      <c r="X43" s="19"/>
      <c r="Y43" s="45"/>
      <c r="Z43" s="45"/>
      <c r="AA43" s="45"/>
    </row>
    <row r="44" spans="1:27" ht="18" customHeight="1">
      <c r="A44" s="13" t="s">
        <v>164</v>
      </c>
      <c r="B44" s="17" t="s">
        <v>166</v>
      </c>
      <c r="C44" s="9">
        <v>119</v>
      </c>
      <c r="D44" s="9" t="s">
        <v>248</v>
      </c>
      <c r="E44" s="45">
        <f>SUM(F44:L44)</f>
        <v>6828600.5600000005</v>
      </c>
      <c r="F44" s="45">
        <v>882915.12</v>
      </c>
      <c r="G44" s="45">
        <v>5226822.72</v>
      </c>
      <c r="H44" s="45">
        <v>556834.74</v>
      </c>
      <c r="I44" s="45"/>
      <c r="J44" s="45">
        <v>162027.98</v>
      </c>
      <c r="K44" s="45"/>
      <c r="L44" s="45"/>
      <c r="M44" s="45">
        <f>SUM(N44:S44)</f>
        <v>6404898.99</v>
      </c>
      <c r="N44" s="45">
        <v>882915.12</v>
      </c>
      <c r="O44" s="45">
        <v>4895559.13</v>
      </c>
      <c r="P44" s="45">
        <v>556834.74</v>
      </c>
      <c r="Q44" s="45">
        <v>69590</v>
      </c>
      <c r="R44" s="45"/>
      <c r="S44" s="45"/>
      <c r="T44" s="45">
        <f>SUM(U44:Z44)</f>
        <v>6404898.99</v>
      </c>
      <c r="U44" s="45">
        <v>882915.12</v>
      </c>
      <c r="V44" s="45">
        <v>4895559.13</v>
      </c>
      <c r="W44" s="45">
        <v>556834.74</v>
      </c>
      <c r="X44" s="45">
        <v>69590</v>
      </c>
      <c r="Y44" s="45"/>
      <c r="Z44" s="45"/>
      <c r="AA44" s="45"/>
    </row>
    <row r="45" spans="1:27" ht="18" customHeight="1">
      <c r="A45" s="13" t="s">
        <v>165</v>
      </c>
      <c r="B45" s="17" t="s">
        <v>167</v>
      </c>
      <c r="C45" s="9">
        <v>119</v>
      </c>
      <c r="D45" s="9"/>
      <c r="E45" s="45">
        <f>SUM(F45:L45)</f>
        <v>0</v>
      </c>
      <c r="F45" s="45"/>
      <c r="G45" s="45"/>
      <c r="H45" s="45"/>
      <c r="I45" s="45"/>
      <c r="J45" s="19"/>
      <c r="K45" s="45"/>
      <c r="L45" s="45"/>
      <c r="M45" s="45">
        <f>SUM(N45:S45)</f>
        <v>0</v>
      </c>
      <c r="N45" s="45"/>
      <c r="O45" s="45"/>
      <c r="P45" s="45"/>
      <c r="Q45" s="19"/>
      <c r="R45" s="45"/>
      <c r="S45" s="45"/>
      <c r="T45" s="45">
        <f>SUM(U45:Z45)</f>
        <v>0</v>
      </c>
      <c r="U45" s="45"/>
      <c r="V45" s="45"/>
      <c r="W45" s="45"/>
      <c r="X45" s="19"/>
      <c r="Y45" s="45"/>
      <c r="Z45" s="45"/>
      <c r="AA45" s="45"/>
    </row>
    <row r="46" spans="1:27" ht="37.5" customHeight="1">
      <c r="A46" s="51" t="s">
        <v>59</v>
      </c>
      <c r="B46" s="48" t="s">
        <v>58</v>
      </c>
      <c r="C46" s="49">
        <v>300</v>
      </c>
      <c r="D46" s="49" t="s">
        <v>291</v>
      </c>
      <c r="E46" s="50">
        <f>E48</f>
        <v>0</v>
      </c>
      <c r="F46" s="50">
        <f>F48+F52</f>
        <v>0</v>
      </c>
      <c r="G46" s="50">
        <f aca="true" t="shared" si="27" ref="G46:L46">G48+G52</f>
        <v>0</v>
      </c>
      <c r="H46" s="50">
        <f t="shared" si="27"/>
        <v>0</v>
      </c>
      <c r="I46" s="50">
        <f t="shared" si="27"/>
        <v>0</v>
      </c>
      <c r="J46" s="50">
        <f t="shared" si="27"/>
        <v>0</v>
      </c>
      <c r="K46" s="50">
        <f t="shared" si="27"/>
        <v>0</v>
      </c>
      <c r="L46" s="50">
        <f t="shared" si="27"/>
        <v>0</v>
      </c>
      <c r="M46" s="50">
        <f>SUM(N46:S46)</f>
        <v>0</v>
      </c>
      <c r="N46" s="50">
        <f aca="true" t="shared" si="28" ref="N46:S46">N48+N52</f>
        <v>0</v>
      </c>
      <c r="O46" s="50">
        <f t="shared" si="28"/>
        <v>0</v>
      </c>
      <c r="P46" s="50">
        <f t="shared" si="28"/>
        <v>0</v>
      </c>
      <c r="Q46" s="50">
        <f t="shared" si="28"/>
        <v>0</v>
      </c>
      <c r="R46" s="50">
        <f t="shared" si="28"/>
        <v>0</v>
      </c>
      <c r="S46" s="50">
        <f t="shared" si="28"/>
        <v>0</v>
      </c>
      <c r="T46" s="50">
        <f>SUM(U46:Z46)</f>
        <v>0</v>
      </c>
      <c r="U46" s="50">
        <f aca="true" t="shared" si="29" ref="U46:Z46">U48+U52</f>
        <v>0</v>
      </c>
      <c r="V46" s="50">
        <f t="shared" si="29"/>
        <v>0</v>
      </c>
      <c r="W46" s="50">
        <f t="shared" si="29"/>
        <v>0</v>
      </c>
      <c r="X46" s="50">
        <f t="shared" si="29"/>
        <v>0</v>
      </c>
      <c r="Y46" s="50">
        <f t="shared" si="29"/>
        <v>0</v>
      </c>
      <c r="Z46" s="50">
        <f t="shared" si="29"/>
        <v>0</v>
      </c>
      <c r="AA46" s="50">
        <v>0</v>
      </c>
    </row>
    <row r="47" spans="1:27" ht="15.75">
      <c r="A47" s="32" t="s">
        <v>2</v>
      </c>
      <c r="B47" s="17"/>
      <c r="C47" s="9"/>
      <c r="D47" s="9"/>
      <c r="E47" s="45"/>
      <c r="F47" s="45"/>
      <c r="G47" s="45"/>
      <c r="H47" s="45"/>
      <c r="I47" s="45"/>
      <c r="J47" s="45"/>
      <c r="K47" s="45"/>
      <c r="L47" s="45"/>
      <c r="M47" s="45"/>
      <c r="N47" s="45"/>
      <c r="O47" s="45"/>
      <c r="P47" s="45"/>
      <c r="Q47" s="45"/>
      <c r="R47" s="45"/>
      <c r="S47" s="45"/>
      <c r="T47" s="45"/>
      <c r="U47" s="45"/>
      <c r="V47" s="45"/>
      <c r="W47" s="45"/>
      <c r="X47" s="45"/>
      <c r="Y47" s="45"/>
      <c r="Z47" s="45"/>
      <c r="AA47" s="45"/>
    </row>
    <row r="48" spans="1:27" ht="47.25">
      <c r="A48" s="53" t="s">
        <v>174</v>
      </c>
      <c r="B48" s="54" t="s">
        <v>127</v>
      </c>
      <c r="C48" s="52">
        <v>320</v>
      </c>
      <c r="D48" s="52"/>
      <c r="E48" s="55">
        <f>SUM(F48:L48)</f>
        <v>0</v>
      </c>
      <c r="F48" s="55">
        <f aca="true" t="shared" si="30" ref="F48:L48">F50+F51</f>
        <v>0</v>
      </c>
      <c r="G48" s="55">
        <f t="shared" si="30"/>
        <v>0</v>
      </c>
      <c r="H48" s="55">
        <f t="shared" si="30"/>
        <v>0</v>
      </c>
      <c r="I48" s="55">
        <f t="shared" si="30"/>
        <v>0</v>
      </c>
      <c r="J48" s="55">
        <f t="shared" si="30"/>
        <v>0</v>
      </c>
      <c r="K48" s="55">
        <f t="shared" si="30"/>
        <v>0</v>
      </c>
      <c r="L48" s="55">
        <f t="shared" si="30"/>
        <v>0</v>
      </c>
      <c r="M48" s="55">
        <f>SUM(N48:S48)</f>
        <v>0</v>
      </c>
      <c r="N48" s="55">
        <f aca="true" t="shared" si="31" ref="N48:S48">SUM(N50:N52)</f>
        <v>0</v>
      </c>
      <c r="O48" s="55">
        <f t="shared" si="31"/>
        <v>0</v>
      </c>
      <c r="P48" s="55">
        <f t="shared" si="31"/>
        <v>0</v>
      </c>
      <c r="Q48" s="55">
        <f t="shared" si="31"/>
        <v>0</v>
      </c>
      <c r="R48" s="55">
        <f t="shared" si="31"/>
        <v>0</v>
      </c>
      <c r="S48" s="55">
        <f t="shared" si="31"/>
        <v>0</v>
      </c>
      <c r="T48" s="55">
        <f>SUM(U48:Z48)</f>
        <v>0</v>
      </c>
      <c r="U48" s="55">
        <f aca="true" t="shared" si="32" ref="U48:Z48">SUM(U50:U51)</f>
        <v>0</v>
      </c>
      <c r="V48" s="55">
        <f t="shared" si="32"/>
        <v>0</v>
      </c>
      <c r="W48" s="55">
        <f t="shared" si="32"/>
        <v>0</v>
      </c>
      <c r="X48" s="55">
        <f t="shared" si="32"/>
        <v>0</v>
      </c>
      <c r="Y48" s="55">
        <f t="shared" si="32"/>
        <v>0</v>
      </c>
      <c r="Z48" s="55">
        <f t="shared" si="32"/>
        <v>0</v>
      </c>
      <c r="AA48" s="55"/>
    </row>
    <row r="49" spans="1:27" ht="15.75">
      <c r="A49" s="13" t="s">
        <v>3</v>
      </c>
      <c r="B49" s="17"/>
      <c r="C49" s="9"/>
      <c r="D49" s="9"/>
      <c r="E49" s="45"/>
      <c r="F49" s="45"/>
      <c r="G49" s="45"/>
      <c r="H49" s="45"/>
      <c r="I49" s="45"/>
      <c r="J49" s="45"/>
      <c r="K49" s="45"/>
      <c r="L49" s="45"/>
      <c r="M49" s="45"/>
      <c r="N49" s="45"/>
      <c r="O49" s="45"/>
      <c r="P49" s="45"/>
      <c r="Q49" s="45"/>
      <c r="R49" s="45"/>
      <c r="S49" s="45"/>
      <c r="T49" s="45"/>
      <c r="U49" s="45"/>
      <c r="V49" s="45"/>
      <c r="W49" s="45"/>
      <c r="X49" s="45"/>
      <c r="Y49" s="45"/>
      <c r="Z49" s="45"/>
      <c r="AA49" s="45"/>
    </row>
    <row r="50" spans="1:27" ht="63">
      <c r="A50" s="13" t="s">
        <v>60</v>
      </c>
      <c r="B50" s="54" t="s">
        <v>168</v>
      </c>
      <c r="C50" s="9">
        <v>321</v>
      </c>
      <c r="D50" s="9"/>
      <c r="E50" s="45">
        <f>SUM(F50:L50)</f>
        <v>0</v>
      </c>
      <c r="F50" s="45"/>
      <c r="G50" s="45"/>
      <c r="H50" s="45"/>
      <c r="I50" s="45"/>
      <c r="J50" s="45"/>
      <c r="K50" s="45"/>
      <c r="L50" s="45"/>
      <c r="M50" s="45">
        <f>SUM(N50:S50)</f>
        <v>0</v>
      </c>
      <c r="N50" s="45"/>
      <c r="O50" s="45"/>
      <c r="P50" s="45"/>
      <c r="Q50" s="45"/>
      <c r="R50" s="45"/>
      <c r="S50" s="45"/>
      <c r="T50" s="45">
        <f>SUM(U50:Z50)</f>
        <v>0</v>
      </c>
      <c r="U50" s="45"/>
      <c r="V50" s="45"/>
      <c r="W50" s="45"/>
      <c r="X50" s="45"/>
      <c r="Y50" s="45"/>
      <c r="Z50" s="45"/>
      <c r="AA50" s="45"/>
    </row>
    <row r="51" spans="1:27" ht="47.25">
      <c r="A51" s="13" t="s">
        <v>126</v>
      </c>
      <c r="B51" s="54" t="s">
        <v>169</v>
      </c>
      <c r="C51" s="9">
        <v>323</v>
      </c>
      <c r="D51" s="9"/>
      <c r="E51" s="45">
        <f>SUM(F51:L51)</f>
        <v>0</v>
      </c>
      <c r="F51" s="45"/>
      <c r="G51" s="45"/>
      <c r="H51" s="45"/>
      <c r="I51" s="45"/>
      <c r="J51" s="45"/>
      <c r="K51" s="45"/>
      <c r="L51" s="45"/>
      <c r="M51" s="45">
        <f>SUM(N51:S51)</f>
        <v>0</v>
      </c>
      <c r="N51" s="45"/>
      <c r="O51" s="45"/>
      <c r="P51" s="45"/>
      <c r="Q51" s="45"/>
      <c r="R51" s="45"/>
      <c r="S51" s="45"/>
      <c r="T51" s="45">
        <f>SUM(U51:Z51)</f>
        <v>0</v>
      </c>
      <c r="U51" s="45"/>
      <c r="V51" s="45"/>
      <c r="W51" s="45"/>
      <c r="X51" s="45"/>
      <c r="Y51" s="45"/>
      <c r="Z51" s="45"/>
      <c r="AA51" s="45"/>
    </row>
    <row r="52" spans="1:27" ht="47.25">
      <c r="A52" s="51" t="s">
        <v>176</v>
      </c>
      <c r="B52" s="48" t="s">
        <v>175</v>
      </c>
      <c r="C52" s="49">
        <v>360</v>
      </c>
      <c r="D52" s="49"/>
      <c r="E52" s="50">
        <f>SUM(F52:L52)</f>
        <v>0</v>
      </c>
      <c r="F52" s="50"/>
      <c r="G52" s="50"/>
      <c r="H52" s="50"/>
      <c r="I52" s="50"/>
      <c r="J52" s="50"/>
      <c r="K52" s="50"/>
      <c r="L52" s="50"/>
      <c r="M52" s="50">
        <f>SUM(N52:S52)</f>
        <v>0</v>
      </c>
      <c r="N52" s="50"/>
      <c r="O52" s="50"/>
      <c r="P52" s="50"/>
      <c r="Q52" s="50"/>
      <c r="R52" s="50"/>
      <c r="S52" s="50"/>
      <c r="T52" s="50">
        <f>SUM(U52:Z52)</f>
        <v>0</v>
      </c>
      <c r="U52" s="50"/>
      <c r="V52" s="50"/>
      <c r="W52" s="50"/>
      <c r="X52" s="50"/>
      <c r="Y52" s="50"/>
      <c r="Z52" s="50"/>
      <c r="AA52" s="50"/>
    </row>
    <row r="53" spans="1:27" ht="37.5" customHeight="1">
      <c r="A53" s="51" t="s">
        <v>61</v>
      </c>
      <c r="B53" s="48" t="s">
        <v>62</v>
      </c>
      <c r="C53" s="49">
        <v>850</v>
      </c>
      <c r="D53" s="49" t="s">
        <v>252</v>
      </c>
      <c r="E53" s="50">
        <f>SUM(F53:L53)</f>
        <v>1625572.28</v>
      </c>
      <c r="F53" s="50">
        <f aca="true" t="shared" si="33" ref="F53:L53">SUM(F55:F60)</f>
        <v>1625072.28</v>
      </c>
      <c r="G53" s="50">
        <f t="shared" si="33"/>
        <v>0</v>
      </c>
      <c r="H53" s="50">
        <f t="shared" si="33"/>
        <v>0</v>
      </c>
      <c r="I53" s="50">
        <f t="shared" si="33"/>
        <v>0</v>
      </c>
      <c r="J53" s="50">
        <f t="shared" si="33"/>
        <v>500</v>
      </c>
      <c r="K53" s="50">
        <f t="shared" si="33"/>
        <v>0</v>
      </c>
      <c r="L53" s="50">
        <f t="shared" si="33"/>
        <v>0</v>
      </c>
      <c r="M53" s="50">
        <f>SUM(N53:S53)</f>
        <v>831552.03</v>
      </c>
      <c r="N53" s="50">
        <f aca="true" t="shared" si="34" ref="N53:S53">SUM(N55:N58)</f>
        <v>831552.03</v>
      </c>
      <c r="O53" s="50">
        <f t="shared" si="34"/>
        <v>0</v>
      </c>
      <c r="P53" s="50">
        <f t="shared" si="34"/>
        <v>0</v>
      </c>
      <c r="Q53" s="50">
        <f t="shared" si="34"/>
        <v>0</v>
      </c>
      <c r="R53" s="50">
        <f t="shared" si="34"/>
        <v>0</v>
      </c>
      <c r="S53" s="50">
        <f t="shared" si="34"/>
        <v>0</v>
      </c>
      <c r="T53" s="50">
        <f>SUM(U53:Z53)</f>
        <v>831552.03</v>
      </c>
      <c r="U53" s="50">
        <f aca="true" t="shared" si="35" ref="U53:Z53">SUM(U55:U58)</f>
        <v>831552.03</v>
      </c>
      <c r="V53" s="50">
        <f t="shared" si="35"/>
        <v>0</v>
      </c>
      <c r="W53" s="50">
        <f t="shared" si="35"/>
        <v>0</v>
      </c>
      <c r="X53" s="50">
        <f t="shared" si="35"/>
        <v>0</v>
      </c>
      <c r="Y53" s="50">
        <f t="shared" si="35"/>
        <v>0</v>
      </c>
      <c r="Z53" s="50">
        <f t="shared" si="35"/>
        <v>0</v>
      </c>
      <c r="AA53" s="50">
        <v>0</v>
      </c>
    </row>
    <row r="54" spans="1:27" ht="15.75">
      <c r="A54" s="32" t="s">
        <v>2</v>
      </c>
      <c r="B54" s="17"/>
      <c r="C54" s="9"/>
      <c r="D54" s="9"/>
      <c r="E54" s="45"/>
      <c r="F54" s="45"/>
      <c r="G54" s="45"/>
      <c r="H54" s="45"/>
      <c r="I54" s="45"/>
      <c r="J54" s="45"/>
      <c r="K54" s="45"/>
      <c r="L54" s="45"/>
      <c r="M54" s="45"/>
      <c r="N54" s="45"/>
      <c r="O54" s="45"/>
      <c r="P54" s="45"/>
      <c r="Q54" s="45"/>
      <c r="R54" s="45"/>
      <c r="S54" s="45"/>
      <c r="T54" s="45"/>
      <c r="U54" s="45"/>
      <c r="V54" s="45"/>
      <c r="W54" s="45"/>
      <c r="X54" s="45"/>
      <c r="Y54" s="45"/>
      <c r="Z54" s="45"/>
      <c r="AA54" s="45"/>
    </row>
    <row r="55" spans="1:27" ht="24.75" customHeight="1">
      <c r="A55" s="141" t="s">
        <v>63</v>
      </c>
      <c r="B55" s="147" t="s">
        <v>64</v>
      </c>
      <c r="C55" s="134">
        <v>851</v>
      </c>
      <c r="D55" s="9" t="s">
        <v>249</v>
      </c>
      <c r="E55" s="45">
        <f aca="true" t="shared" si="36" ref="E55:E67">SUM(F55:L55)</f>
        <v>110232.54</v>
      </c>
      <c r="F55" s="45">
        <v>110232.54</v>
      </c>
      <c r="G55" s="45"/>
      <c r="H55" s="45"/>
      <c r="I55" s="45"/>
      <c r="J55" s="45"/>
      <c r="K55" s="45"/>
      <c r="L55" s="45"/>
      <c r="M55" s="45">
        <f aca="true" t="shared" si="37" ref="M55:M67">SUM(N55:S55)</f>
        <v>110232.54</v>
      </c>
      <c r="N55" s="45">
        <v>110232.54</v>
      </c>
      <c r="O55" s="45"/>
      <c r="P55" s="45"/>
      <c r="Q55" s="45"/>
      <c r="R55" s="45"/>
      <c r="S55" s="45"/>
      <c r="T55" s="45">
        <f aca="true" t="shared" si="38" ref="T55:T62">SUM(U55:Z55)</f>
        <v>110232.54</v>
      </c>
      <c r="U55" s="45">
        <v>110232.54</v>
      </c>
      <c r="V55" s="45"/>
      <c r="W55" s="45"/>
      <c r="X55" s="45"/>
      <c r="Y55" s="45"/>
      <c r="Z55" s="45"/>
      <c r="AA55" s="45"/>
    </row>
    <row r="56" spans="1:27" ht="24.75" customHeight="1">
      <c r="A56" s="143"/>
      <c r="B56" s="148"/>
      <c r="C56" s="136"/>
      <c r="D56" s="9" t="s">
        <v>250</v>
      </c>
      <c r="E56" s="45">
        <f t="shared" si="36"/>
        <v>1514839.74</v>
      </c>
      <c r="F56" s="45">
        <v>1514839.74</v>
      </c>
      <c r="G56" s="45"/>
      <c r="H56" s="45"/>
      <c r="I56" s="45"/>
      <c r="J56" s="45"/>
      <c r="K56" s="45"/>
      <c r="L56" s="45"/>
      <c r="M56" s="45">
        <f t="shared" si="37"/>
        <v>721319.49</v>
      </c>
      <c r="N56" s="45">
        <v>721319.49</v>
      </c>
      <c r="O56" s="45"/>
      <c r="P56" s="45"/>
      <c r="Q56" s="45"/>
      <c r="R56" s="45"/>
      <c r="S56" s="45"/>
      <c r="T56" s="45">
        <f t="shared" si="38"/>
        <v>721319.49</v>
      </c>
      <c r="U56" s="45">
        <v>721319.49</v>
      </c>
      <c r="V56" s="45"/>
      <c r="W56" s="45"/>
      <c r="X56" s="45"/>
      <c r="Y56" s="45"/>
      <c r="Z56" s="45"/>
      <c r="AA56" s="45"/>
    </row>
    <row r="57" spans="1:27" ht="69" customHeight="1">
      <c r="A57" s="13" t="s">
        <v>65</v>
      </c>
      <c r="B57" s="17" t="s">
        <v>66</v>
      </c>
      <c r="C57" s="9">
        <v>852</v>
      </c>
      <c r="D57" s="9" t="s">
        <v>251</v>
      </c>
      <c r="E57" s="45">
        <f t="shared" si="36"/>
        <v>0</v>
      </c>
      <c r="F57" s="45"/>
      <c r="G57" s="45"/>
      <c r="H57" s="45"/>
      <c r="I57" s="45"/>
      <c r="J57" s="45"/>
      <c r="K57" s="45"/>
      <c r="L57" s="45"/>
      <c r="M57" s="45">
        <f t="shared" si="37"/>
        <v>0</v>
      </c>
      <c r="N57" s="45"/>
      <c r="O57" s="45"/>
      <c r="P57" s="45"/>
      <c r="Q57" s="45"/>
      <c r="R57" s="45"/>
      <c r="S57" s="45"/>
      <c r="T57" s="45">
        <f t="shared" si="38"/>
        <v>0</v>
      </c>
      <c r="U57" s="45"/>
      <c r="V57" s="45"/>
      <c r="W57" s="45"/>
      <c r="X57" s="45"/>
      <c r="Y57" s="45"/>
      <c r="Z57" s="45"/>
      <c r="AA57" s="45"/>
    </row>
    <row r="58" spans="1:27" ht="24.75" customHeight="1">
      <c r="A58" s="141" t="s">
        <v>67</v>
      </c>
      <c r="B58" s="147" t="s">
        <v>68</v>
      </c>
      <c r="C58" s="134">
        <v>853</v>
      </c>
      <c r="D58" s="9"/>
      <c r="E58" s="45">
        <f t="shared" si="36"/>
        <v>0</v>
      </c>
      <c r="F58" s="45"/>
      <c r="G58" s="45"/>
      <c r="H58" s="45"/>
      <c r="I58" s="45"/>
      <c r="J58" s="45"/>
      <c r="K58" s="45"/>
      <c r="L58" s="45"/>
      <c r="M58" s="45">
        <f t="shared" si="37"/>
        <v>0</v>
      </c>
      <c r="N58" s="45"/>
      <c r="O58" s="45"/>
      <c r="P58" s="45"/>
      <c r="Q58" s="45"/>
      <c r="R58" s="45"/>
      <c r="S58" s="45"/>
      <c r="T58" s="45">
        <f t="shared" si="38"/>
        <v>0</v>
      </c>
      <c r="U58" s="45"/>
      <c r="V58" s="45"/>
      <c r="W58" s="45"/>
      <c r="X58" s="45"/>
      <c r="Y58" s="45"/>
      <c r="Z58" s="45"/>
      <c r="AA58" s="45"/>
    </row>
    <row r="59" spans="1:27" ht="24.75" customHeight="1">
      <c r="A59" s="142"/>
      <c r="B59" s="148"/>
      <c r="C59" s="135"/>
      <c r="D59" s="9"/>
      <c r="E59" s="45">
        <f t="shared" si="36"/>
        <v>0</v>
      </c>
      <c r="F59" s="45"/>
      <c r="G59" s="45"/>
      <c r="H59" s="45"/>
      <c r="I59" s="45"/>
      <c r="J59" s="19"/>
      <c r="K59" s="45"/>
      <c r="L59" s="45"/>
      <c r="M59" s="45">
        <f t="shared" si="37"/>
        <v>0</v>
      </c>
      <c r="N59" s="45"/>
      <c r="O59" s="45"/>
      <c r="P59" s="45"/>
      <c r="Q59" s="45"/>
      <c r="R59" s="45"/>
      <c r="S59" s="45"/>
      <c r="T59" s="45">
        <f t="shared" si="38"/>
        <v>0</v>
      </c>
      <c r="U59" s="45"/>
      <c r="V59" s="45"/>
      <c r="W59" s="45"/>
      <c r="X59" s="45"/>
      <c r="Y59" s="45"/>
      <c r="Z59" s="45"/>
      <c r="AA59" s="45"/>
    </row>
    <row r="60" spans="1:27" ht="24.75" customHeight="1">
      <c r="A60" s="143"/>
      <c r="B60" s="149"/>
      <c r="C60" s="136"/>
      <c r="D60" s="9" t="s">
        <v>306</v>
      </c>
      <c r="E60" s="45">
        <f t="shared" si="36"/>
        <v>500</v>
      </c>
      <c r="F60" s="45"/>
      <c r="G60" s="45"/>
      <c r="H60" s="45"/>
      <c r="I60" s="45"/>
      <c r="J60" s="19">
        <v>500</v>
      </c>
      <c r="K60" s="45"/>
      <c r="L60" s="45"/>
      <c r="M60" s="45">
        <f t="shared" si="37"/>
        <v>0</v>
      </c>
      <c r="N60" s="45"/>
      <c r="O60" s="45"/>
      <c r="P60" s="45"/>
      <c r="Q60" s="45"/>
      <c r="R60" s="45"/>
      <c r="S60" s="45"/>
      <c r="T60" s="45">
        <f t="shared" si="38"/>
        <v>0</v>
      </c>
      <c r="U60" s="45"/>
      <c r="V60" s="45"/>
      <c r="W60" s="45"/>
      <c r="X60" s="45"/>
      <c r="Y60" s="45"/>
      <c r="Z60" s="45"/>
      <c r="AA60" s="45"/>
    </row>
    <row r="61" spans="1:27" ht="47.25" customHeight="1">
      <c r="A61" s="51" t="s">
        <v>113</v>
      </c>
      <c r="B61" s="48" t="s">
        <v>114</v>
      </c>
      <c r="C61" s="49" t="s">
        <v>115</v>
      </c>
      <c r="D61" s="49" t="s">
        <v>252</v>
      </c>
      <c r="E61" s="50">
        <f t="shared" si="36"/>
        <v>0</v>
      </c>
      <c r="F61" s="50">
        <f aca="true" t="shared" si="39" ref="F61:L61">SUM(F62:F62)</f>
        <v>0</v>
      </c>
      <c r="G61" s="50">
        <f t="shared" si="39"/>
        <v>0</v>
      </c>
      <c r="H61" s="50">
        <f t="shared" si="39"/>
        <v>0</v>
      </c>
      <c r="I61" s="50">
        <f t="shared" si="39"/>
        <v>0</v>
      </c>
      <c r="J61" s="50">
        <f t="shared" si="39"/>
        <v>0</v>
      </c>
      <c r="K61" s="50">
        <f t="shared" si="39"/>
        <v>0</v>
      </c>
      <c r="L61" s="50">
        <f t="shared" si="39"/>
        <v>0</v>
      </c>
      <c r="M61" s="50">
        <f t="shared" si="37"/>
        <v>0</v>
      </c>
      <c r="N61" s="50">
        <f aca="true" t="shared" si="40" ref="N61:S61">SUM(N62:N62)</f>
        <v>0</v>
      </c>
      <c r="O61" s="50">
        <f t="shared" si="40"/>
        <v>0</v>
      </c>
      <c r="P61" s="50">
        <f t="shared" si="40"/>
        <v>0</v>
      </c>
      <c r="Q61" s="50">
        <f t="shared" si="40"/>
        <v>0</v>
      </c>
      <c r="R61" s="50">
        <f t="shared" si="40"/>
        <v>0</v>
      </c>
      <c r="S61" s="50">
        <f t="shared" si="40"/>
        <v>0</v>
      </c>
      <c r="T61" s="50">
        <f t="shared" si="38"/>
        <v>0</v>
      </c>
      <c r="U61" s="50">
        <f aca="true" t="shared" si="41" ref="U61:Z61">SUM(U62:U62)</f>
        <v>0</v>
      </c>
      <c r="V61" s="50">
        <f t="shared" si="41"/>
        <v>0</v>
      </c>
      <c r="W61" s="50">
        <f t="shared" si="41"/>
        <v>0</v>
      </c>
      <c r="X61" s="50">
        <f t="shared" si="41"/>
        <v>0</v>
      </c>
      <c r="Y61" s="50">
        <f t="shared" si="41"/>
        <v>0</v>
      </c>
      <c r="Z61" s="50">
        <f t="shared" si="41"/>
        <v>0</v>
      </c>
      <c r="AA61" s="50">
        <v>0</v>
      </c>
    </row>
    <row r="62" spans="1:27" ht="90.75" customHeight="1">
      <c r="A62" s="53" t="s">
        <v>69</v>
      </c>
      <c r="B62" s="54" t="s">
        <v>170</v>
      </c>
      <c r="C62" s="52">
        <v>831</v>
      </c>
      <c r="D62" s="9" t="s">
        <v>253</v>
      </c>
      <c r="E62" s="55">
        <f t="shared" si="36"/>
        <v>0</v>
      </c>
      <c r="F62" s="55"/>
      <c r="G62" s="55"/>
      <c r="H62" s="55"/>
      <c r="I62" s="55"/>
      <c r="J62" s="55"/>
      <c r="K62" s="55"/>
      <c r="L62" s="55"/>
      <c r="M62" s="55">
        <f t="shared" si="37"/>
        <v>0</v>
      </c>
      <c r="N62" s="55"/>
      <c r="O62" s="55"/>
      <c r="P62" s="55"/>
      <c r="Q62" s="55"/>
      <c r="R62" s="55"/>
      <c r="S62" s="55"/>
      <c r="T62" s="55">
        <f t="shared" si="38"/>
        <v>0</v>
      </c>
      <c r="U62" s="55"/>
      <c r="V62" s="55"/>
      <c r="W62" s="55"/>
      <c r="X62" s="55"/>
      <c r="Y62" s="55"/>
      <c r="Z62" s="55"/>
      <c r="AA62" s="55"/>
    </row>
    <row r="63" spans="1:27" ht="37.5" customHeight="1">
      <c r="A63" s="51" t="s">
        <v>90</v>
      </c>
      <c r="B63" s="48" t="s">
        <v>70</v>
      </c>
      <c r="C63" s="49" t="s">
        <v>26</v>
      </c>
      <c r="D63" s="49" t="s">
        <v>290</v>
      </c>
      <c r="E63" s="50">
        <f t="shared" si="36"/>
        <v>8571178.32</v>
      </c>
      <c r="F63" s="50">
        <f>F65+F66+F67</f>
        <v>3257314.08</v>
      </c>
      <c r="G63" s="50">
        <f aca="true" t="shared" si="42" ref="G63:L63">G65+G66+G67</f>
        <v>0</v>
      </c>
      <c r="H63" s="50">
        <f t="shared" si="42"/>
        <v>5108630.48</v>
      </c>
      <c r="I63" s="50">
        <f t="shared" si="42"/>
        <v>0</v>
      </c>
      <c r="J63" s="50">
        <f t="shared" si="42"/>
        <v>205233.76</v>
      </c>
      <c r="K63" s="50">
        <f t="shared" si="42"/>
        <v>0</v>
      </c>
      <c r="L63" s="50">
        <f t="shared" si="42"/>
        <v>0</v>
      </c>
      <c r="M63" s="50">
        <f>SUM(N63:S63)</f>
        <v>8472751.29</v>
      </c>
      <c r="N63" s="50">
        <f aca="true" t="shared" si="43" ref="N63:S63">N65+N66+N67</f>
        <v>3257314.08</v>
      </c>
      <c r="O63" s="50">
        <f t="shared" si="43"/>
        <v>0</v>
      </c>
      <c r="P63" s="50">
        <f t="shared" si="43"/>
        <v>5085437.21</v>
      </c>
      <c r="Q63" s="50">
        <f t="shared" si="43"/>
        <v>130000</v>
      </c>
      <c r="R63" s="50">
        <f t="shared" si="43"/>
        <v>0</v>
      </c>
      <c r="S63" s="50">
        <f t="shared" si="43"/>
        <v>0</v>
      </c>
      <c r="T63" s="50">
        <f>SUM(U63:Z63)</f>
        <v>8639241.24</v>
      </c>
      <c r="U63" s="50">
        <f aca="true" t="shared" si="44" ref="U63:Z63">U65+U66+U67</f>
        <v>3257314.08</v>
      </c>
      <c r="V63" s="50">
        <f t="shared" si="44"/>
        <v>0</v>
      </c>
      <c r="W63" s="50">
        <f t="shared" si="44"/>
        <v>5251927.16</v>
      </c>
      <c r="X63" s="50">
        <f t="shared" si="44"/>
        <v>130000</v>
      </c>
      <c r="Y63" s="50">
        <f t="shared" si="44"/>
        <v>0</v>
      </c>
      <c r="Z63" s="50">
        <f t="shared" si="44"/>
        <v>0</v>
      </c>
      <c r="AA63" s="50">
        <v>0</v>
      </c>
    </row>
    <row r="64" spans="1:27" ht="17.25" customHeight="1">
      <c r="A64" s="119" t="s">
        <v>2</v>
      </c>
      <c r="B64" s="54"/>
      <c r="C64" s="52"/>
      <c r="D64" s="52"/>
      <c r="E64" s="55"/>
      <c r="F64" s="55"/>
      <c r="G64" s="55"/>
      <c r="H64" s="55"/>
      <c r="I64" s="55"/>
      <c r="J64" s="55"/>
      <c r="K64" s="55"/>
      <c r="L64" s="55"/>
      <c r="M64" s="55"/>
      <c r="N64" s="55"/>
      <c r="O64" s="55"/>
      <c r="P64" s="55"/>
      <c r="Q64" s="55"/>
      <c r="R64" s="55"/>
      <c r="S64" s="55"/>
      <c r="T64" s="55"/>
      <c r="U64" s="55"/>
      <c r="V64" s="55"/>
      <c r="W64" s="55"/>
      <c r="X64" s="55"/>
      <c r="Y64" s="55"/>
      <c r="Z64" s="55"/>
      <c r="AA64" s="55"/>
    </row>
    <row r="65" spans="1:27" ht="37.5" customHeight="1">
      <c r="A65" s="53" t="s">
        <v>177</v>
      </c>
      <c r="B65" s="54" t="s">
        <v>179</v>
      </c>
      <c r="C65" s="52">
        <v>241</v>
      </c>
      <c r="D65" s="52"/>
      <c r="E65" s="55">
        <f>SUM(F65:L65)</f>
        <v>0</v>
      </c>
      <c r="F65" s="55"/>
      <c r="G65" s="55"/>
      <c r="H65" s="55"/>
      <c r="I65" s="55"/>
      <c r="J65" s="55"/>
      <c r="K65" s="55"/>
      <c r="L65" s="55"/>
      <c r="M65" s="55">
        <f>SUM(N65:S65)</f>
        <v>0</v>
      </c>
      <c r="N65" s="55"/>
      <c r="O65" s="55"/>
      <c r="P65" s="55"/>
      <c r="Q65" s="55"/>
      <c r="R65" s="55"/>
      <c r="S65" s="55"/>
      <c r="T65" s="55">
        <f>SUM(U65:Z65)</f>
        <v>0</v>
      </c>
      <c r="U65" s="55"/>
      <c r="V65" s="55"/>
      <c r="W65" s="55"/>
      <c r="X65" s="55"/>
      <c r="Y65" s="55"/>
      <c r="Z65" s="55"/>
      <c r="AA65" s="55"/>
    </row>
    <row r="66" spans="1:27" ht="65.25" customHeight="1">
      <c r="A66" s="53" t="s">
        <v>178</v>
      </c>
      <c r="B66" s="54" t="s">
        <v>180</v>
      </c>
      <c r="C66" s="52">
        <v>243</v>
      </c>
      <c r="D66" s="52"/>
      <c r="E66" s="55">
        <f>SUM(F66:L66)</f>
        <v>0</v>
      </c>
      <c r="F66" s="55"/>
      <c r="G66" s="55"/>
      <c r="H66" s="55"/>
      <c r="I66" s="55"/>
      <c r="J66" s="55"/>
      <c r="K66" s="55"/>
      <c r="L66" s="55"/>
      <c r="M66" s="55">
        <f>SUM(N66:S66)</f>
        <v>0</v>
      </c>
      <c r="N66" s="55"/>
      <c r="O66" s="55"/>
      <c r="P66" s="55"/>
      <c r="Q66" s="55"/>
      <c r="R66" s="55"/>
      <c r="S66" s="55"/>
      <c r="T66" s="55">
        <f>SUM(U66:Z66)</f>
        <v>0</v>
      </c>
      <c r="U66" s="55"/>
      <c r="V66" s="55"/>
      <c r="W66" s="55"/>
      <c r="X66" s="55"/>
      <c r="Y66" s="55"/>
      <c r="Z66" s="55"/>
      <c r="AA66" s="55"/>
    </row>
    <row r="67" spans="1:27" ht="31.5" customHeight="1">
      <c r="A67" s="13" t="s">
        <v>71</v>
      </c>
      <c r="B67" s="17" t="s">
        <v>124</v>
      </c>
      <c r="C67" s="9">
        <v>240</v>
      </c>
      <c r="D67" s="9" t="s">
        <v>290</v>
      </c>
      <c r="E67" s="45">
        <f t="shared" si="36"/>
        <v>8571178.32</v>
      </c>
      <c r="F67" s="45">
        <f>F69+F70+F71+F74+F75+F76+F77+F78+F79+F82+F88+F89</f>
        <v>3257314.08</v>
      </c>
      <c r="G67" s="45">
        <f aca="true" t="shared" si="45" ref="G67:L67">G69+G70+G71+G74+G75+G76+G77+G78+G79+G82+G88+G89</f>
        <v>0</v>
      </c>
      <c r="H67" s="45">
        <f t="shared" si="45"/>
        <v>5108630.48</v>
      </c>
      <c r="I67" s="45">
        <f t="shared" si="45"/>
        <v>0</v>
      </c>
      <c r="J67" s="45">
        <f t="shared" si="45"/>
        <v>205233.76</v>
      </c>
      <c r="K67" s="45">
        <f t="shared" si="45"/>
        <v>0</v>
      </c>
      <c r="L67" s="45">
        <f t="shared" si="45"/>
        <v>0</v>
      </c>
      <c r="M67" s="45">
        <f t="shared" si="37"/>
        <v>8472751.29</v>
      </c>
      <c r="N67" s="45">
        <f aca="true" t="shared" si="46" ref="N67:S67">N69+N70+N71+N74+N75+N76+N77+N78+N79+N82+N88+N89</f>
        <v>3257314.08</v>
      </c>
      <c r="O67" s="45">
        <f t="shared" si="46"/>
        <v>0</v>
      </c>
      <c r="P67" s="45">
        <f t="shared" si="46"/>
        <v>5085437.21</v>
      </c>
      <c r="Q67" s="45">
        <f t="shared" si="46"/>
        <v>130000</v>
      </c>
      <c r="R67" s="45">
        <f t="shared" si="46"/>
        <v>0</v>
      </c>
      <c r="S67" s="45">
        <f t="shared" si="46"/>
        <v>0</v>
      </c>
      <c r="T67" s="45">
        <f>SUM(U67:Z67)</f>
        <v>8639241.24</v>
      </c>
      <c r="U67" s="45">
        <f aca="true" t="shared" si="47" ref="U67:Z67">U69+U70+U71+U74+U75+U76+U77+U78+U79+U82+U88+U89</f>
        <v>3257314.08</v>
      </c>
      <c r="V67" s="45">
        <f t="shared" si="47"/>
        <v>0</v>
      </c>
      <c r="W67" s="45">
        <f t="shared" si="47"/>
        <v>5251927.16</v>
      </c>
      <c r="X67" s="45">
        <f t="shared" si="47"/>
        <v>130000</v>
      </c>
      <c r="Y67" s="45">
        <f t="shared" si="47"/>
        <v>0</v>
      </c>
      <c r="Z67" s="45">
        <f t="shared" si="47"/>
        <v>0</v>
      </c>
      <c r="AA67" s="45">
        <v>0</v>
      </c>
    </row>
    <row r="68" spans="1:27" ht="15.75">
      <c r="A68" s="13" t="s">
        <v>3</v>
      </c>
      <c r="B68" s="17"/>
      <c r="C68" s="9"/>
      <c r="D68" s="9"/>
      <c r="E68" s="45"/>
      <c r="F68" s="45"/>
      <c r="G68" s="45"/>
      <c r="H68" s="45"/>
      <c r="I68" s="45"/>
      <c r="J68" s="45"/>
      <c r="K68" s="45"/>
      <c r="L68" s="45"/>
      <c r="M68" s="45"/>
      <c r="N68" s="45"/>
      <c r="O68" s="45"/>
      <c r="P68" s="45"/>
      <c r="Q68" s="45"/>
      <c r="R68" s="45"/>
      <c r="S68" s="45"/>
      <c r="T68" s="45"/>
      <c r="U68" s="45"/>
      <c r="V68" s="45"/>
      <c r="W68" s="45"/>
      <c r="X68" s="45"/>
      <c r="Y68" s="45"/>
      <c r="Z68" s="45"/>
      <c r="AA68" s="45"/>
    </row>
    <row r="69" spans="1:27" ht="37.5" customHeight="1">
      <c r="A69" s="34" t="s">
        <v>8</v>
      </c>
      <c r="B69" s="17"/>
      <c r="C69" s="9">
        <v>244</v>
      </c>
      <c r="D69" s="9" t="s">
        <v>254</v>
      </c>
      <c r="E69" s="45">
        <f>SUM(F69:L69)</f>
        <v>78194.4</v>
      </c>
      <c r="F69" s="45">
        <v>78194.4</v>
      </c>
      <c r="G69" s="45"/>
      <c r="H69" s="45"/>
      <c r="I69" s="45"/>
      <c r="J69" s="45"/>
      <c r="K69" s="45"/>
      <c r="L69" s="45"/>
      <c r="M69" s="45">
        <f>SUM(N69:S69)</f>
        <v>78194.4</v>
      </c>
      <c r="N69" s="45">
        <v>78194.4</v>
      </c>
      <c r="O69" s="45"/>
      <c r="P69" s="45"/>
      <c r="Q69" s="45"/>
      <c r="R69" s="45"/>
      <c r="S69" s="45"/>
      <c r="T69" s="45">
        <f>SUM(U69:Z69)</f>
        <v>78194.4</v>
      </c>
      <c r="U69" s="45">
        <v>78194.4</v>
      </c>
      <c r="V69" s="45"/>
      <c r="W69" s="45"/>
      <c r="X69" s="45"/>
      <c r="Y69" s="45"/>
      <c r="Z69" s="45"/>
      <c r="AA69" s="45"/>
    </row>
    <row r="70" spans="1:27" ht="37.5" customHeight="1">
      <c r="A70" s="34" t="s">
        <v>9</v>
      </c>
      <c r="B70" s="17"/>
      <c r="C70" s="9">
        <v>244</v>
      </c>
      <c r="D70" s="9" t="s">
        <v>255</v>
      </c>
      <c r="E70" s="45">
        <f aca="true" t="shared" si="48" ref="E70:E78">SUM(F70:L70)</f>
        <v>0</v>
      </c>
      <c r="F70" s="45"/>
      <c r="G70" s="45"/>
      <c r="H70" s="45"/>
      <c r="I70" s="45"/>
      <c r="J70" s="45"/>
      <c r="K70" s="45"/>
      <c r="L70" s="45"/>
      <c r="M70" s="45">
        <f aca="true" t="shared" si="49" ref="M70:M78">SUM(N70:S70)</f>
        <v>0</v>
      </c>
      <c r="N70" s="45"/>
      <c r="O70" s="45"/>
      <c r="P70" s="45"/>
      <c r="Q70" s="45"/>
      <c r="R70" s="45"/>
      <c r="S70" s="45"/>
      <c r="T70" s="45">
        <f aca="true" t="shared" si="50" ref="T70:T75">SUM(U70:Z70)</f>
        <v>0</v>
      </c>
      <c r="U70" s="45"/>
      <c r="V70" s="45"/>
      <c r="W70" s="45"/>
      <c r="X70" s="45"/>
      <c r="Y70" s="45"/>
      <c r="Z70" s="45"/>
      <c r="AA70" s="45"/>
    </row>
    <row r="71" spans="1:27" ht="37.5" customHeight="1">
      <c r="A71" s="115" t="s">
        <v>287</v>
      </c>
      <c r="B71" s="48"/>
      <c r="C71" s="49">
        <v>244</v>
      </c>
      <c r="D71" s="49" t="s">
        <v>279</v>
      </c>
      <c r="E71" s="50">
        <f>SUM(F71:L71)</f>
        <v>295467.32</v>
      </c>
      <c r="F71" s="50">
        <f>SUM(F72:F73)</f>
        <v>197661.8</v>
      </c>
      <c r="G71" s="50">
        <f aca="true" t="shared" si="51" ref="G71:L71">SUM(G72:G73)</f>
        <v>0</v>
      </c>
      <c r="H71" s="50">
        <f t="shared" si="51"/>
        <v>0</v>
      </c>
      <c r="I71" s="50">
        <f t="shared" si="51"/>
        <v>0</v>
      </c>
      <c r="J71" s="50">
        <f t="shared" si="51"/>
        <v>97805.52</v>
      </c>
      <c r="K71" s="50">
        <f t="shared" si="51"/>
        <v>0</v>
      </c>
      <c r="L71" s="50">
        <f t="shared" si="51"/>
        <v>0</v>
      </c>
      <c r="M71" s="50">
        <f>SUM(N71:S71)</f>
        <v>240661.8</v>
      </c>
      <c r="N71" s="50">
        <f aca="true" t="shared" si="52" ref="N71:S71">SUM(N72:N73)</f>
        <v>197661.8</v>
      </c>
      <c r="O71" s="50">
        <f t="shared" si="52"/>
        <v>0</v>
      </c>
      <c r="P71" s="50">
        <f t="shared" si="52"/>
        <v>0</v>
      </c>
      <c r="Q71" s="50">
        <f t="shared" si="52"/>
        <v>43000</v>
      </c>
      <c r="R71" s="50">
        <f t="shared" si="52"/>
        <v>0</v>
      </c>
      <c r="S71" s="50">
        <f t="shared" si="52"/>
        <v>0</v>
      </c>
      <c r="T71" s="50">
        <f>SUM(U71:Z71)</f>
        <v>240661.8</v>
      </c>
      <c r="U71" s="50">
        <f aca="true" t="shared" si="53" ref="U71:Z71">SUM(U72:U73)</f>
        <v>197661.8</v>
      </c>
      <c r="V71" s="50">
        <f t="shared" si="53"/>
        <v>0</v>
      </c>
      <c r="W71" s="50">
        <f t="shared" si="53"/>
        <v>0</v>
      </c>
      <c r="X71" s="50">
        <f t="shared" si="53"/>
        <v>43000</v>
      </c>
      <c r="Y71" s="50">
        <f t="shared" si="53"/>
        <v>0</v>
      </c>
      <c r="Z71" s="50">
        <f t="shared" si="53"/>
        <v>0</v>
      </c>
      <c r="AA71" s="50"/>
    </row>
    <row r="72" spans="1:27" ht="24.75" customHeight="1">
      <c r="A72" s="116" t="s">
        <v>288</v>
      </c>
      <c r="B72" s="54"/>
      <c r="C72" s="52">
        <v>244</v>
      </c>
      <c r="D72" s="52" t="s">
        <v>256</v>
      </c>
      <c r="E72" s="55">
        <f>SUM(F72:L72)</f>
        <v>162259.4</v>
      </c>
      <c r="F72" s="55">
        <v>112229</v>
      </c>
      <c r="G72" s="55"/>
      <c r="H72" s="55"/>
      <c r="I72" s="55"/>
      <c r="J72" s="117">
        <v>50030.4</v>
      </c>
      <c r="K72" s="55"/>
      <c r="L72" s="55"/>
      <c r="M72" s="55">
        <f>SUM(N72:S72)</f>
        <v>135229</v>
      </c>
      <c r="N72" s="55">
        <v>112229</v>
      </c>
      <c r="O72" s="55"/>
      <c r="P72" s="55"/>
      <c r="Q72" s="117">
        <v>23000</v>
      </c>
      <c r="R72" s="55"/>
      <c r="S72" s="55"/>
      <c r="T72" s="55">
        <f>SUM(U72:Z72)</f>
        <v>135229</v>
      </c>
      <c r="U72" s="55">
        <v>112229</v>
      </c>
      <c r="V72" s="55"/>
      <c r="W72" s="55"/>
      <c r="X72" s="117">
        <v>23000</v>
      </c>
      <c r="Y72" s="55"/>
      <c r="Z72" s="55"/>
      <c r="AA72" s="55"/>
    </row>
    <row r="73" spans="1:27" ht="24.75" customHeight="1">
      <c r="A73" s="118" t="s">
        <v>289</v>
      </c>
      <c r="B73" s="54"/>
      <c r="C73" s="52">
        <v>244</v>
      </c>
      <c r="D73" s="52" t="s">
        <v>257</v>
      </c>
      <c r="E73" s="55">
        <f>SUM(F73:L73)</f>
        <v>133207.92</v>
      </c>
      <c r="F73" s="55">
        <v>85432.8</v>
      </c>
      <c r="G73" s="55"/>
      <c r="H73" s="55"/>
      <c r="I73" s="55"/>
      <c r="J73" s="117">
        <v>47775.12</v>
      </c>
      <c r="K73" s="55"/>
      <c r="L73" s="55"/>
      <c r="M73" s="55">
        <f>SUM(N73:S73)</f>
        <v>105432.8</v>
      </c>
      <c r="N73" s="55">
        <v>85432.8</v>
      </c>
      <c r="O73" s="55"/>
      <c r="P73" s="55"/>
      <c r="Q73" s="117">
        <v>20000</v>
      </c>
      <c r="R73" s="55"/>
      <c r="S73" s="55"/>
      <c r="T73" s="55">
        <f>SUM(U73:Z73)</f>
        <v>105432.8</v>
      </c>
      <c r="U73" s="55">
        <v>85432.8</v>
      </c>
      <c r="V73" s="55"/>
      <c r="W73" s="55"/>
      <c r="X73" s="117">
        <v>20000</v>
      </c>
      <c r="Y73" s="55"/>
      <c r="Z73" s="55"/>
      <c r="AA73" s="55"/>
    </row>
    <row r="74" spans="1:27" ht="37.5" customHeight="1">
      <c r="A74" s="34" t="s">
        <v>10</v>
      </c>
      <c r="B74" s="17"/>
      <c r="C74" s="9">
        <v>244</v>
      </c>
      <c r="D74" s="9" t="s">
        <v>258</v>
      </c>
      <c r="E74" s="45">
        <f t="shared" si="48"/>
        <v>0</v>
      </c>
      <c r="F74" s="45"/>
      <c r="G74" s="45"/>
      <c r="H74" s="45"/>
      <c r="I74" s="45"/>
      <c r="J74" s="45"/>
      <c r="K74" s="45"/>
      <c r="L74" s="45"/>
      <c r="M74" s="45">
        <f t="shared" si="49"/>
        <v>0</v>
      </c>
      <c r="N74" s="45"/>
      <c r="O74" s="45"/>
      <c r="P74" s="45"/>
      <c r="Q74" s="45"/>
      <c r="R74" s="45"/>
      <c r="S74" s="45"/>
      <c r="T74" s="45">
        <f t="shared" si="50"/>
        <v>0</v>
      </c>
      <c r="U74" s="45"/>
      <c r="V74" s="45"/>
      <c r="W74" s="45"/>
      <c r="X74" s="45"/>
      <c r="Y74" s="45"/>
      <c r="Z74" s="45"/>
      <c r="AA74" s="45"/>
    </row>
    <row r="75" spans="1:27" ht="37.5" customHeight="1">
      <c r="A75" s="34" t="s">
        <v>11</v>
      </c>
      <c r="B75" s="17"/>
      <c r="C75" s="9">
        <v>244</v>
      </c>
      <c r="D75" s="9" t="s">
        <v>259</v>
      </c>
      <c r="E75" s="45">
        <f t="shared" si="48"/>
        <v>262582.84</v>
      </c>
      <c r="F75" s="45">
        <v>262582.84</v>
      </c>
      <c r="G75" s="45"/>
      <c r="H75" s="45"/>
      <c r="I75" s="45"/>
      <c r="J75" s="19"/>
      <c r="K75" s="19"/>
      <c r="L75" s="19"/>
      <c r="M75" s="45">
        <f t="shared" si="49"/>
        <v>262582.84</v>
      </c>
      <c r="N75" s="45">
        <v>262582.84</v>
      </c>
      <c r="O75" s="45"/>
      <c r="P75" s="45"/>
      <c r="Q75" s="19"/>
      <c r="R75" s="19"/>
      <c r="S75" s="19"/>
      <c r="T75" s="45">
        <f t="shared" si="50"/>
        <v>425582.84</v>
      </c>
      <c r="U75" s="45">
        <v>262582.84</v>
      </c>
      <c r="V75" s="45"/>
      <c r="W75" s="45">
        <v>163000</v>
      </c>
      <c r="X75" s="19"/>
      <c r="Y75" s="19"/>
      <c r="Z75" s="19"/>
      <c r="AA75" s="45"/>
    </row>
    <row r="76" spans="1:27" ht="37.5" customHeight="1">
      <c r="A76" s="34" t="s">
        <v>12</v>
      </c>
      <c r="B76" s="17"/>
      <c r="C76" s="9">
        <v>244</v>
      </c>
      <c r="D76" s="9" t="s">
        <v>260</v>
      </c>
      <c r="E76" s="45">
        <f t="shared" si="48"/>
        <v>5258153.5200000005</v>
      </c>
      <c r="F76" s="45">
        <v>109523.04</v>
      </c>
      <c r="G76" s="45"/>
      <c r="H76" s="45">
        <v>5108630.48</v>
      </c>
      <c r="I76" s="45"/>
      <c r="J76" s="19">
        <v>40000</v>
      </c>
      <c r="K76" s="19"/>
      <c r="L76" s="19"/>
      <c r="M76" s="45">
        <f t="shared" si="49"/>
        <v>5214960.25</v>
      </c>
      <c r="N76" s="45">
        <v>109523.04</v>
      </c>
      <c r="O76" s="45"/>
      <c r="P76" s="45">
        <v>5085437.21</v>
      </c>
      <c r="Q76" s="19">
        <v>20000</v>
      </c>
      <c r="R76" s="19"/>
      <c r="S76" s="19"/>
      <c r="T76" s="45">
        <f aca="true" t="shared" si="54" ref="T76:T82">SUM(U76:Z76)</f>
        <v>5218450.2</v>
      </c>
      <c r="U76" s="45">
        <v>109523.04</v>
      </c>
      <c r="V76" s="45"/>
      <c r="W76" s="45">
        <v>5088927.16</v>
      </c>
      <c r="X76" s="19">
        <v>20000</v>
      </c>
      <c r="Y76" s="19"/>
      <c r="Z76" s="19"/>
      <c r="AA76" s="45"/>
    </row>
    <row r="77" spans="1:27" ht="24.75" customHeight="1">
      <c r="A77" s="34" t="s">
        <v>128</v>
      </c>
      <c r="B77" s="17"/>
      <c r="C77" s="9">
        <v>244</v>
      </c>
      <c r="D77" s="9" t="s">
        <v>261</v>
      </c>
      <c r="E77" s="45">
        <f t="shared" si="48"/>
        <v>0</v>
      </c>
      <c r="F77" s="45"/>
      <c r="G77" s="45"/>
      <c r="H77" s="45"/>
      <c r="I77" s="45"/>
      <c r="J77" s="19"/>
      <c r="K77" s="19"/>
      <c r="L77" s="19"/>
      <c r="M77" s="45">
        <f t="shared" si="49"/>
        <v>0</v>
      </c>
      <c r="N77" s="45"/>
      <c r="O77" s="45"/>
      <c r="P77" s="45"/>
      <c r="Q77" s="19"/>
      <c r="R77" s="19"/>
      <c r="S77" s="19"/>
      <c r="T77" s="45">
        <f t="shared" si="54"/>
        <v>0</v>
      </c>
      <c r="U77" s="45"/>
      <c r="V77" s="45"/>
      <c r="W77" s="45"/>
      <c r="X77" s="19"/>
      <c r="Y77" s="19"/>
      <c r="Z77" s="19"/>
      <c r="AA77" s="45"/>
    </row>
    <row r="78" spans="1:27" ht="37.5" customHeight="1">
      <c r="A78" s="34" t="s">
        <v>239</v>
      </c>
      <c r="B78" s="17"/>
      <c r="C78" s="9">
        <v>244</v>
      </c>
      <c r="D78" s="9" t="s">
        <v>262</v>
      </c>
      <c r="E78" s="45">
        <f t="shared" si="48"/>
        <v>0</v>
      </c>
      <c r="F78" s="45"/>
      <c r="G78" s="45"/>
      <c r="H78" s="45"/>
      <c r="I78" s="45"/>
      <c r="J78" s="19"/>
      <c r="K78" s="19"/>
      <c r="L78" s="19"/>
      <c r="M78" s="45">
        <f t="shared" si="49"/>
        <v>0</v>
      </c>
      <c r="N78" s="45"/>
      <c r="O78" s="45"/>
      <c r="P78" s="45"/>
      <c r="Q78" s="19"/>
      <c r="R78" s="19"/>
      <c r="S78" s="19"/>
      <c r="T78" s="45">
        <f t="shared" si="54"/>
        <v>0</v>
      </c>
      <c r="U78" s="45"/>
      <c r="V78" s="45"/>
      <c r="W78" s="45"/>
      <c r="X78" s="19"/>
      <c r="Y78" s="19"/>
      <c r="Z78" s="19"/>
      <c r="AA78" s="45"/>
    </row>
    <row r="79" spans="1:27" ht="37.5" customHeight="1">
      <c r="A79" s="51" t="s">
        <v>264</v>
      </c>
      <c r="B79" s="48"/>
      <c r="C79" s="49">
        <v>244</v>
      </c>
      <c r="D79" s="49" t="s">
        <v>267</v>
      </c>
      <c r="E79" s="50">
        <f>SUM(F79:L79)</f>
        <v>20000</v>
      </c>
      <c r="F79" s="50">
        <f>SUM(F80:F81)</f>
        <v>0</v>
      </c>
      <c r="G79" s="50">
        <f aca="true" t="shared" si="55" ref="G79:L79">SUM(G80:G81)</f>
        <v>0</v>
      </c>
      <c r="H79" s="50">
        <f t="shared" si="55"/>
        <v>0</v>
      </c>
      <c r="I79" s="50">
        <f t="shared" si="55"/>
        <v>0</v>
      </c>
      <c r="J79" s="50">
        <f t="shared" si="55"/>
        <v>20000</v>
      </c>
      <c r="K79" s="50">
        <f t="shared" si="55"/>
        <v>0</v>
      </c>
      <c r="L79" s="50">
        <f t="shared" si="55"/>
        <v>0</v>
      </c>
      <c r="M79" s="50">
        <f>SUM(N79:S79)</f>
        <v>20000</v>
      </c>
      <c r="N79" s="50">
        <f aca="true" t="shared" si="56" ref="N79:S79">SUM(N80:N81)</f>
        <v>0</v>
      </c>
      <c r="O79" s="50">
        <f t="shared" si="56"/>
        <v>0</v>
      </c>
      <c r="P79" s="50">
        <f t="shared" si="56"/>
        <v>0</v>
      </c>
      <c r="Q79" s="50">
        <f t="shared" si="56"/>
        <v>20000</v>
      </c>
      <c r="R79" s="50">
        <f t="shared" si="56"/>
        <v>0</v>
      </c>
      <c r="S79" s="50">
        <f t="shared" si="56"/>
        <v>0</v>
      </c>
      <c r="T79" s="50">
        <f t="shared" si="54"/>
        <v>20000</v>
      </c>
      <c r="U79" s="50">
        <f aca="true" t="shared" si="57" ref="U79:Z79">SUM(U80:U81)</f>
        <v>0</v>
      </c>
      <c r="V79" s="50">
        <f t="shared" si="57"/>
        <v>0</v>
      </c>
      <c r="W79" s="50">
        <f t="shared" si="57"/>
        <v>0</v>
      </c>
      <c r="X79" s="50">
        <f t="shared" si="57"/>
        <v>20000</v>
      </c>
      <c r="Y79" s="50">
        <f t="shared" si="57"/>
        <v>0</v>
      </c>
      <c r="Z79" s="50">
        <f t="shared" si="57"/>
        <v>0</v>
      </c>
      <c r="AA79" s="50"/>
    </row>
    <row r="80" spans="1:27" ht="53.25" customHeight="1">
      <c r="A80" s="34" t="s">
        <v>265</v>
      </c>
      <c r="B80" s="17"/>
      <c r="C80" s="9">
        <v>244</v>
      </c>
      <c r="D80" s="9" t="s">
        <v>268</v>
      </c>
      <c r="E80" s="45">
        <f>SUM(F80:L80)</f>
        <v>0</v>
      </c>
      <c r="F80" s="45"/>
      <c r="G80" s="45"/>
      <c r="H80" s="45"/>
      <c r="I80" s="45"/>
      <c r="J80" s="19"/>
      <c r="K80" s="19"/>
      <c r="L80" s="19"/>
      <c r="M80" s="45">
        <f>SUM(N80:S80)</f>
        <v>0</v>
      </c>
      <c r="N80" s="45"/>
      <c r="O80" s="45"/>
      <c r="P80" s="45"/>
      <c r="Q80" s="19"/>
      <c r="R80" s="19"/>
      <c r="S80" s="19"/>
      <c r="T80" s="45">
        <f t="shared" si="54"/>
        <v>0</v>
      </c>
      <c r="U80" s="45"/>
      <c r="V80" s="45"/>
      <c r="W80" s="45"/>
      <c r="X80" s="19"/>
      <c r="Y80" s="19"/>
      <c r="Z80" s="19"/>
      <c r="AA80" s="45"/>
    </row>
    <row r="81" spans="1:27" ht="37.5" customHeight="1">
      <c r="A81" s="34" t="s">
        <v>266</v>
      </c>
      <c r="B81" s="17"/>
      <c r="C81" s="9">
        <v>244</v>
      </c>
      <c r="D81" s="9" t="s">
        <v>263</v>
      </c>
      <c r="E81" s="45">
        <f>SUM(F81:L81)</f>
        <v>20000</v>
      </c>
      <c r="F81" s="45"/>
      <c r="G81" s="45"/>
      <c r="H81" s="45"/>
      <c r="I81" s="45"/>
      <c r="J81" s="19">
        <v>20000</v>
      </c>
      <c r="K81" s="45"/>
      <c r="L81" s="45"/>
      <c r="M81" s="45">
        <f>SUM(N81:S81)</f>
        <v>20000</v>
      </c>
      <c r="N81" s="45"/>
      <c r="O81" s="45"/>
      <c r="P81" s="45"/>
      <c r="Q81" s="19">
        <v>20000</v>
      </c>
      <c r="R81" s="45"/>
      <c r="S81" s="45"/>
      <c r="T81" s="45">
        <f t="shared" si="54"/>
        <v>20000</v>
      </c>
      <c r="U81" s="45"/>
      <c r="V81" s="45"/>
      <c r="W81" s="45"/>
      <c r="X81" s="19">
        <v>20000</v>
      </c>
      <c r="Y81" s="45"/>
      <c r="Z81" s="45"/>
      <c r="AA81" s="45"/>
    </row>
    <row r="82" spans="1:27" ht="47.25">
      <c r="A82" s="51" t="s">
        <v>269</v>
      </c>
      <c r="B82" s="48"/>
      <c r="C82" s="49">
        <v>244</v>
      </c>
      <c r="D82" s="49" t="s">
        <v>270</v>
      </c>
      <c r="E82" s="50">
        <f>SUM(F82:L82)</f>
        <v>25428.24</v>
      </c>
      <c r="F82" s="50">
        <f>SUM(F84:F87)</f>
        <v>0</v>
      </c>
      <c r="G82" s="50">
        <f aca="true" t="shared" si="58" ref="G82:L82">SUM(G84:G87)</f>
        <v>0</v>
      </c>
      <c r="H82" s="50">
        <f t="shared" si="58"/>
        <v>0</v>
      </c>
      <c r="I82" s="50">
        <f t="shared" si="58"/>
        <v>0</v>
      </c>
      <c r="J82" s="50">
        <f t="shared" si="58"/>
        <v>25428.24</v>
      </c>
      <c r="K82" s="50">
        <f t="shared" si="58"/>
        <v>0</v>
      </c>
      <c r="L82" s="50">
        <f t="shared" si="58"/>
        <v>0</v>
      </c>
      <c r="M82" s="50">
        <f>SUM(N82:S82)</f>
        <v>25000</v>
      </c>
      <c r="N82" s="50">
        <f aca="true" t="shared" si="59" ref="N82:S82">SUM(N84:N87)</f>
        <v>0</v>
      </c>
      <c r="O82" s="50">
        <f t="shared" si="59"/>
        <v>0</v>
      </c>
      <c r="P82" s="50">
        <f t="shared" si="59"/>
        <v>0</v>
      </c>
      <c r="Q82" s="50">
        <f t="shared" si="59"/>
        <v>25000</v>
      </c>
      <c r="R82" s="50">
        <f t="shared" si="59"/>
        <v>0</v>
      </c>
      <c r="S82" s="50">
        <f t="shared" si="59"/>
        <v>0</v>
      </c>
      <c r="T82" s="50">
        <f t="shared" si="54"/>
        <v>25000</v>
      </c>
      <c r="U82" s="50">
        <f aca="true" t="shared" si="60" ref="U82:Z82">SUM(U84:U87)</f>
        <v>0</v>
      </c>
      <c r="V82" s="50">
        <f t="shared" si="60"/>
        <v>0</v>
      </c>
      <c r="W82" s="50">
        <f t="shared" si="60"/>
        <v>0</v>
      </c>
      <c r="X82" s="50">
        <f t="shared" si="60"/>
        <v>25000</v>
      </c>
      <c r="Y82" s="50">
        <f t="shared" si="60"/>
        <v>0</v>
      </c>
      <c r="Z82" s="50">
        <f t="shared" si="60"/>
        <v>0</v>
      </c>
      <c r="AA82" s="50">
        <v>0</v>
      </c>
    </row>
    <row r="83" spans="1:27" ht="15.75">
      <c r="A83" s="13" t="s">
        <v>3</v>
      </c>
      <c r="B83" s="17"/>
      <c r="C83" s="9"/>
      <c r="D83" s="9"/>
      <c r="E83" s="45"/>
      <c r="F83" s="45"/>
      <c r="G83" s="45"/>
      <c r="H83" s="45"/>
      <c r="I83" s="45"/>
      <c r="J83" s="45"/>
      <c r="K83" s="45"/>
      <c r="L83" s="45"/>
      <c r="M83" s="45"/>
      <c r="N83" s="45"/>
      <c r="O83" s="45"/>
      <c r="P83" s="45"/>
      <c r="Q83" s="45"/>
      <c r="R83" s="45"/>
      <c r="S83" s="45"/>
      <c r="T83" s="45"/>
      <c r="U83" s="45"/>
      <c r="V83" s="45"/>
      <c r="W83" s="45"/>
      <c r="X83" s="45"/>
      <c r="Y83" s="45"/>
      <c r="Z83" s="45"/>
      <c r="AA83" s="45"/>
    </row>
    <row r="84" spans="1:27" ht="47.25">
      <c r="A84" s="34" t="s">
        <v>271</v>
      </c>
      <c r="B84" s="17"/>
      <c r="C84" s="9">
        <v>244</v>
      </c>
      <c r="D84" s="9" t="s">
        <v>272</v>
      </c>
      <c r="E84" s="45">
        <f aca="true" t="shared" si="61" ref="E84:E93">SUM(F84:L84)</f>
        <v>0</v>
      </c>
      <c r="F84" s="45"/>
      <c r="G84" s="45"/>
      <c r="H84" s="45"/>
      <c r="I84" s="45"/>
      <c r="J84" s="45"/>
      <c r="K84" s="45"/>
      <c r="L84" s="45"/>
      <c r="M84" s="45">
        <f aca="true" t="shared" si="62" ref="M84:M93">SUM(N84:S84)</f>
        <v>0</v>
      </c>
      <c r="N84" s="45"/>
      <c r="O84" s="45"/>
      <c r="P84" s="45"/>
      <c r="Q84" s="45"/>
      <c r="R84" s="45"/>
      <c r="S84" s="45"/>
      <c r="T84" s="45">
        <f aca="true" t="shared" si="63" ref="T84:T93">SUM(U84:Z84)</f>
        <v>0</v>
      </c>
      <c r="U84" s="45"/>
      <c r="V84" s="45"/>
      <c r="W84" s="45"/>
      <c r="X84" s="45"/>
      <c r="Y84" s="45"/>
      <c r="Z84" s="45"/>
      <c r="AA84" s="45"/>
    </row>
    <row r="85" spans="1:27" ht="37.5" customHeight="1">
      <c r="A85" s="34" t="s">
        <v>273</v>
      </c>
      <c r="B85" s="17"/>
      <c r="C85" s="9">
        <v>244</v>
      </c>
      <c r="D85" s="9" t="s">
        <v>274</v>
      </c>
      <c r="E85" s="45">
        <f t="shared" si="61"/>
        <v>0</v>
      </c>
      <c r="F85" s="45"/>
      <c r="G85" s="45"/>
      <c r="H85" s="45"/>
      <c r="I85" s="45"/>
      <c r="J85" s="45"/>
      <c r="K85" s="55"/>
      <c r="L85" s="45"/>
      <c r="M85" s="45">
        <f t="shared" si="62"/>
        <v>0</v>
      </c>
      <c r="N85" s="45"/>
      <c r="O85" s="45"/>
      <c r="P85" s="45"/>
      <c r="Q85" s="45"/>
      <c r="R85" s="45"/>
      <c r="S85" s="45"/>
      <c r="T85" s="45">
        <f t="shared" si="63"/>
        <v>0</v>
      </c>
      <c r="U85" s="45"/>
      <c r="V85" s="45"/>
      <c r="W85" s="45"/>
      <c r="X85" s="45"/>
      <c r="Y85" s="45"/>
      <c r="Z85" s="45"/>
      <c r="AA85" s="45"/>
    </row>
    <row r="86" spans="1:27" ht="37.5" customHeight="1">
      <c r="A86" s="34" t="s">
        <v>275</v>
      </c>
      <c r="B86" s="17"/>
      <c r="C86" s="9">
        <v>244</v>
      </c>
      <c r="D86" s="9" t="s">
        <v>276</v>
      </c>
      <c r="E86" s="45">
        <f t="shared" si="61"/>
        <v>25428.24</v>
      </c>
      <c r="F86" s="45"/>
      <c r="G86" s="45"/>
      <c r="H86" s="45"/>
      <c r="I86" s="45"/>
      <c r="J86" s="45">
        <v>25428.24</v>
      </c>
      <c r="K86" s="55"/>
      <c r="L86" s="45"/>
      <c r="M86" s="45">
        <f t="shared" si="62"/>
        <v>25000</v>
      </c>
      <c r="N86" s="45"/>
      <c r="O86" s="45"/>
      <c r="P86" s="45"/>
      <c r="Q86" s="45">
        <v>25000</v>
      </c>
      <c r="R86" s="45"/>
      <c r="S86" s="45"/>
      <c r="T86" s="45">
        <f t="shared" si="63"/>
        <v>25000</v>
      </c>
      <c r="U86" s="45"/>
      <c r="V86" s="45"/>
      <c r="W86" s="45"/>
      <c r="X86" s="45">
        <v>25000</v>
      </c>
      <c r="Y86" s="45"/>
      <c r="Z86" s="45"/>
      <c r="AA86" s="45"/>
    </row>
    <row r="87" spans="1:27" ht="33.75" customHeight="1">
      <c r="A87" s="111" t="s">
        <v>277</v>
      </c>
      <c r="B87" s="17"/>
      <c r="C87" s="9">
        <v>244</v>
      </c>
      <c r="D87" s="9" t="s">
        <v>278</v>
      </c>
      <c r="E87" s="45">
        <f t="shared" si="61"/>
        <v>0</v>
      </c>
      <c r="F87" s="45"/>
      <c r="G87" s="45"/>
      <c r="H87" s="45"/>
      <c r="I87" s="45"/>
      <c r="J87" s="45"/>
      <c r="K87" s="55"/>
      <c r="L87" s="45"/>
      <c r="M87" s="45">
        <f t="shared" si="62"/>
        <v>0</v>
      </c>
      <c r="N87" s="45"/>
      <c r="O87" s="45"/>
      <c r="P87" s="45"/>
      <c r="Q87" s="45"/>
      <c r="R87" s="45"/>
      <c r="S87" s="45"/>
      <c r="T87" s="45">
        <f t="shared" si="63"/>
        <v>0</v>
      </c>
      <c r="U87" s="45"/>
      <c r="V87" s="45"/>
      <c r="W87" s="45"/>
      <c r="X87" s="45"/>
      <c r="Y87" s="45"/>
      <c r="Z87" s="45"/>
      <c r="AA87" s="45"/>
    </row>
    <row r="88" spans="1:27" ht="84" customHeight="1">
      <c r="A88" s="79" t="s">
        <v>181</v>
      </c>
      <c r="B88" s="48" t="s">
        <v>182</v>
      </c>
      <c r="C88" s="49">
        <v>246</v>
      </c>
      <c r="D88" s="49"/>
      <c r="E88" s="50">
        <f t="shared" si="61"/>
        <v>0</v>
      </c>
      <c r="F88" s="50"/>
      <c r="G88" s="50"/>
      <c r="H88" s="50"/>
      <c r="I88" s="50"/>
      <c r="J88" s="50"/>
      <c r="K88" s="50"/>
      <c r="L88" s="50"/>
      <c r="M88" s="50">
        <f t="shared" si="62"/>
        <v>0</v>
      </c>
      <c r="N88" s="50"/>
      <c r="O88" s="50"/>
      <c r="P88" s="50"/>
      <c r="Q88" s="50"/>
      <c r="R88" s="50"/>
      <c r="S88" s="50"/>
      <c r="T88" s="50">
        <f t="shared" si="63"/>
        <v>0</v>
      </c>
      <c r="U88" s="50"/>
      <c r="V88" s="50"/>
      <c r="W88" s="50"/>
      <c r="X88" s="50"/>
      <c r="Y88" s="50"/>
      <c r="Z88" s="50"/>
      <c r="AA88" s="50"/>
    </row>
    <row r="89" spans="1:27" ht="30.75" customHeight="1">
      <c r="A89" s="112" t="s">
        <v>280</v>
      </c>
      <c r="B89" s="48" t="s">
        <v>125</v>
      </c>
      <c r="C89" s="49">
        <v>247</v>
      </c>
      <c r="D89" s="49" t="s">
        <v>279</v>
      </c>
      <c r="E89" s="50">
        <f t="shared" si="61"/>
        <v>2631352</v>
      </c>
      <c r="F89" s="50">
        <f>SUM(F90:F92)</f>
        <v>2609352</v>
      </c>
      <c r="G89" s="50">
        <f aca="true" t="shared" si="64" ref="G89:L89">SUM(G90:G92)</f>
        <v>0</v>
      </c>
      <c r="H89" s="50">
        <f t="shared" si="64"/>
        <v>0</v>
      </c>
      <c r="I89" s="50">
        <f t="shared" si="64"/>
        <v>0</v>
      </c>
      <c r="J89" s="50">
        <f t="shared" si="64"/>
        <v>22000</v>
      </c>
      <c r="K89" s="50">
        <f t="shared" si="64"/>
        <v>0</v>
      </c>
      <c r="L89" s="50">
        <f t="shared" si="64"/>
        <v>0</v>
      </c>
      <c r="M89" s="50">
        <f t="shared" si="62"/>
        <v>2631352</v>
      </c>
      <c r="N89" s="50">
        <f aca="true" t="shared" si="65" ref="N89:S89">SUM(N90:N92)</f>
        <v>2609352</v>
      </c>
      <c r="O89" s="50">
        <f t="shared" si="65"/>
        <v>0</v>
      </c>
      <c r="P89" s="50">
        <f t="shared" si="65"/>
        <v>0</v>
      </c>
      <c r="Q89" s="50">
        <f t="shared" si="65"/>
        <v>22000</v>
      </c>
      <c r="R89" s="50">
        <f t="shared" si="65"/>
        <v>0</v>
      </c>
      <c r="S89" s="50">
        <f t="shared" si="65"/>
        <v>0</v>
      </c>
      <c r="T89" s="50">
        <f t="shared" si="63"/>
        <v>2631352</v>
      </c>
      <c r="U89" s="50">
        <f aca="true" t="shared" si="66" ref="U89:Z89">SUM(U90:U92)</f>
        <v>2609352</v>
      </c>
      <c r="V89" s="50">
        <f t="shared" si="66"/>
        <v>0</v>
      </c>
      <c r="W89" s="50">
        <f t="shared" si="66"/>
        <v>0</v>
      </c>
      <c r="X89" s="50">
        <f t="shared" si="66"/>
        <v>22000</v>
      </c>
      <c r="Y89" s="50">
        <f t="shared" si="66"/>
        <v>0</v>
      </c>
      <c r="Z89" s="50">
        <f t="shared" si="66"/>
        <v>0</v>
      </c>
      <c r="AA89" s="50"/>
    </row>
    <row r="90" spans="1:27" ht="24" customHeight="1">
      <c r="A90" s="113" t="s">
        <v>281</v>
      </c>
      <c r="B90" s="54"/>
      <c r="C90" s="52">
        <v>247</v>
      </c>
      <c r="D90" s="52" t="s">
        <v>284</v>
      </c>
      <c r="E90" s="55">
        <f t="shared" si="61"/>
        <v>1923750</v>
      </c>
      <c r="F90" s="55">
        <v>1923750</v>
      </c>
      <c r="G90" s="55"/>
      <c r="H90" s="55"/>
      <c r="I90" s="55"/>
      <c r="J90" s="55"/>
      <c r="K90" s="55"/>
      <c r="L90" s="55"/>
      <c r="M90" s="55">
        <f t="shared" si="62"/>
        <v>1923750</v>
      </c>
      <c r="N90" s="55">
        <v>1923750</v>
      </c>
      <c r="O90" s="55"/>
      <c r="P90" s="55"/>
      <c r="Q90" s="55"/>
      <c r="R90" s="55"/>
      <c r="S90" s="55"/>
      <c r="T90" s="55">
        <f t="shared" si="63"/>
        <v>1923750</v>
      </c>
      <c r="U90" s="55">
        <v>1923750</v>
      </c>
      <c r="V90" s="55"/>
      <c r="W90" s="55"/>
      <c r="X90" s="55"/>
      <c r="Y90" s="55"/>
      <c r="Z90" s="55"/>
      <c r="AA90" s="55"/>
    </row>
    <row r="91" spans="1:27" ht="24" customHeight="1">
      <c r="A91" s="113" t="s">
        <v>282</v>
      </c>
      <c r="B91" s="54"/>
      <c r="C91" s="52">
        <v>247</v>
      </c>
      <c r="D91" s="52" t="s">
        <v>285</v>
      </c>
      <c r="E91" s="55">
        <f t="shared" si="61"/>
        <v>707602</v>
      </c>
      <c r="F91" s="55">
        <v>685602</v>
      </c>
      <c r="G91" s="55"/>
      <c r="H91" s="55"/>
      <c r="I91" s="55"/>
      <c r="J91" s="55">
        <v>22000</v>
      </c>
      <c r="K91" s="55"/>
      <c r="L91" s="55"/>
      <c r="M91" s="55">
        <f t="shared" si="62"/>
        <v>707602</v>
      </c>
      <c r="N91" s="55">
        <v>685602</v>
      </c>
      <c r="O91" s="55"/>
      <c r="P91" s="55"/>
      <c r="Q91" s="55">
        <v>22000</v>
      </c>
      <c r="R91" s="55"/>
      <c r="S91" s="55"/>
      <c r="T91" s="55">
        <f t="shared" si="63"/>
        <v>707602</v>
      </c>
      <c r="U91" s="55">
        <v>685602</v>
      </c>
      <c r="V91" s="55"/>
      <c r="W91" s="55"/>
      <c r="X91" s="55">
        <v>22000</v>
      </c>
      <c r="Y91" s="55"/>
      <c r="Z91" s="55"/>
      <c r="AA91" s="55"/>
    </row>
    <row r="92" spans="1:27" ht="24" customHeight="1">
      <c r="A92" s="114" t="s">
        <v>283</v>
      </c>
      <c r="B92" s="54"/>
      <c r="C92" s="52">
        <v>247</v>
      </c>
      <c r="D92" s="52" t="s">
        <v>286</v>
      </c>
      <c r="E92" s="55">
        <f t="shared" si="61"/>
        <v>0</v>
      </c>
      <c r="F92" s="55"/>
      <c r="G92" s="55"/>
      <c r="H92" s="55"/>
      <c r="I92" s="55"/>
      <c r="J92" s="55"/>
      <c r="K92" s="55"/>
      <c r="L92" s="55"/>
      <c r="M92" s="55">
        <f t="shared" si="62"/>
        <v>0</v>
      </c>
      <c r="N92" s="55"/>
      <c r="O92" s="55"/>
      <c r="P92" s="55"/>
      <c r="Q92" s="55"/>
      <c r="R92" s="55"/>
      <c r="S92" s="55"/>
      <c r="T92" s="55">
        <f t="shared" si="63"/>
        <v>0</v>
      </c>
      <c r="U92" s="55"/>
      <c r="V92" s="55"/>
      <c r="W92" s="55"/>
      <c r="X92" s="55"/>
      <c r="Y92" s="55"/>
      <c r="Z92" s="55"/>
      <c r="AA92" s="55"/>
    </row>
    <row r="93" spans="1:27" ht="56.25" customHeight="1">
      <c r="A93" s="51" t="s">
        <v>186</v>
      </c>
      <c r="B93" s="48" t="s">
        <v>185</v>
      </c>
      <c r="C93" s="49">
        <v>400</v>
      </c>
      <c r="D93" s="49"/>
      <c r="E93" s="50">
        <f t="shared" si="61"/>
        <v>0</v>
      </c>
      <c r="F93" s="50">
        <f>F95+F96</f>
        <v>0</v>
      </c>
      <c r="G93" s="50">
        <f aca="true" t="shared" si="67" ref="G93:L93">G95+G96</f>
        <v>0</v>
      </c>
      <c r="H93" s="50">
        <f t="shared" si="67"/>
        <v>0</v>
      </c>
      <c r="I93" s="50">
        <f t="shared" si="67"/>
        <v>0</v>
      </c>
      <c r="J93" s="50">
        <f t="shared" si="67"/>
        <v>0</v>
      </c>
      <c r="K93" s="50">
        <f t="shared" si="67"/>
        <v>0</v>
      </c>
      <c r="L93" s="50">
        <f t="shared" si="67"/>
        <v>0</v>
      </c>
      <c r="M93" s="50">
        <f t="shared" si="62"/>
        <v>0</v>
      </c>
      <c r="N93" s="50">
        <f aca="true" t="shared" si="68" ref="N93:S93">N95+N96</f>
        <v>0</v>
      </c>
      <c r="O93" s="50">
        <f t="shared" si="68"/>
        <v>0</v>
      </c>
      <c r="P93" s="50">
        <f t="shared" si="68"/>
        <v>0</v>
      </c>
      <c r="Q93" s="50">
        <f t="shared" si="68"/>
        <v>0</v>
      </c>
      <c r="R93" s="50">
        <f t="shared" si="68"/>
        <v>0</v>
      </c>
      <c r="S93" s="50">
        <f t="shared" si="68"/>
        <v>0</v>
      </c>
      <c r="T93" s="50">
        <f t="shared" si="63"/>
        <v>0</v>
      </c>
      <c r="U93" s="50">
        <f aca="true" t="shared" si="69" ref="U93:Z93">U95+U96</f>
        <v>0</v>
      </c>
      <c r="V93" s="50">
        <f t="shared" si="69"/>
        <v>0</v>
      </c>
      <c r="W93" s="50">
        <f t="shared" si="69"/>
        <v>0</v>
      </c>
      <c r="X93" s="50">
        <f t="shared" si="69"/>
        <v>0</v>
      </c>
      <c r="Y93" s="50">
        <f t="shared" si="69"/>
        <v>0</v>
      </c>
      <c r="Z93" s="50">
        <f t="shared" si="69"/>
        <v>0</v>
      </c>
      <c r="AA93" s="50"/>
    </row>
    <row r="94" spans="1:27" ht="23.25" customHeight="1">
      <c r="A94" s="32" t="s">
        <v>2</v>
      </c>
      <c r="B94" s="54"/>
      <c r="C94" s="52"/>
      <c r="D94" s="52"/>
      <c r="E94" s="55"/>
      <c r="F94" s="55"/>
      <c r="G94" s="55"/>
      <c r="H94" s="55"/>
      <c r="I94" s="55"/>
      <c r="J94" s="55"/>
      <c r="K94" s="55"/>
      <c r="L94" s="55"/>
      <c r="M94" s="55"/>
      <c r="N94" s="55"/>
      <c r="O94" s="55"/>
      <c r="P94" s="55"/>
      <c r="Q94" s="55"/>
      <c r="R94" s="55"/>
      <c r="S94" s="55"/>
      <c r="T94" s="55"/>
      <c r="U94" s="55"/>
      <c r="V94" s="55"/>
      <c r="W94" s="55"/>
      <c r="X94" s="55"/>
      <c r="Y94" s="55"/>
      <c r="Z94" s="55"/>
      <c r="AA94" s="55"/>
    </row>
    <row r="95" spans="1:27" ht="66.75" customHeight="1">
      <c r="A95" s="53" t="s">
        <v>187</v>
      </c>
      <c r="B95" s="54" t="s">
        <v>183</v>
      </c>
      <c r="C95" s="52">
        <v>406</v>
      </c>
      <c r="D95" s="52"/>
      <c r="E95" s="55">
        <f>SUM(F95:L95)</f>
        <v>0</v>
      </c>
      <c r="F95" s="55"/>
      <c r="G95" s="55"/>
      <c r="H95" s="55"/>
      <c r="I95" s="55"/>
      <c r="J95" s="55"/>
      <c r="K95" s="55"/>
      <c r="L95" s="55"/>
      <c r="M95" s="55">
        <f>SUM(N95:S95)</f>
        <v>0</v>
      </c>
      <c r="N95" s="55"/>
      <c r="O95" s="55"/>
      <c r="P95" s="55"/>
      <c r="Q95" s="55"/>
      <c r="R95" s="55"/>
      <c r="S95" s="55"/>
      <c r="T95" s="55">
        <f>SUM(U95:Z95)</f>
        <v>0</v>
      </c>
      <c r="U95" s="55"/>
      <c r="V95" s="55"/>
      <c r="W95" s="55"/>
      <c r="X95" s="55"/>
      <c r="Y95" s="55"/>
      <c r="Z95" s="55"/>
      <c r="AA95" s="55"/>
    </row>
    <row r="96" spans="1:27" ht="72" customHeight="1">
      <c r="A96" s="53" t="s">
        <v>188</v>
      </c>
      <c r="B96" s="54" t="s">
        <v>184</v>
      </c>
      <c r="C96" s="52">
        <v>407</v>
      </c>
      <c r="D96" s="52"/>
      <c r="E96" s="55">
        <f>SUM(F96:L96)</f>
        <v>0</v>
      </c>
      <c r="F96" s="55"/>
      <c r="G96" s="55"/>
      <c r="H96" s="55"/>
      <c r="I96" s="55"/>
      <c r="J96" s="55"/>
      <c r="K96" s="55"/>
      <c r="L96" s="55"/>
      <c r="M96" s="55">
        <f>SUM(N96:S96)</f>
        <v>0</v>
      </c>
      <c r="N96" s="55"/>
      <c r="O96" s="55"/>
      <c r="P96" s="55"/>
      <c r="Q96" s="55"/>
      <c r="R96" s="55"/>
      <c r="S96" s="55"/>
      <c r="T96" s="55">
        <f>SUM(U96:Z96)</f>
        <v>0</v>
      </c>
      <c r="U96" s="55"/>
      <c r="V96" s="55"/>
      <c r="W96" s="55"/>
      <c r="X96" s="55"/>
      <c r="Y96" s="55"/>
      <c r="Z96" s="55"/>
      <c r="AA96" s="55"/>
    </row>
    <row r="97" spans="1:27" s="35" customFormat="1" ht="37.5" customHeight="1">
      <c r="A97" s="76" t="s">
        <v>72</v>
      </c>
      <c r="B97" s="77" t="s">
        <v>73</v>
      </c>
      <c r="C97" s="73">
        <v>100</v>
      </c>
      <c r="D97" s="73"/>
      <c r="E97" s="78">
        <f>SUM(F97:L97)</f>
        <v>0</v>
      </c>
      <c r="F97" s="78">
        <f aca="true" t="shared" si="70" ref="F97:L97">SUM(F99:F101)</f>
        <v>0</v>
      </c>
      <c r="G97" s="78">
        <f t="shared" si="70"/>
        <v>0</v>
      </c>
      <c r="H97" s="78">
        <f t="shared" si="70"/>
        <v>0</v>
      </c>
      <c r="I97" s="78">
        <f t="shared" si="70"/>
        <v>0</v>
      </c>
      <c r="J97" s="78">
        <f t="shared" si="70"/>
        <v>0</v>
      </c>
      <c r="K97" s="78">
        <f t="shared" si="70"/>
        <v>0</v>
      </c>
      <c r="L97" s="78">
        <f t="shared" si="70"/>
        <v>0</v>
      </c>
      <c r="M97" s="78">
        <f>SUM(N97:S97)</f>
        <v>0</v>
      </c>
      <c r="N97" s="78">
        <f aca="true" t="shared" si="71" ref="N97:S97">SUM(N99:N101)</f>
        <v>0</v>
      </c>
      <c r="O97" s="78">
        <f t="shared" si="71"/>
        <v>0</v>
      </c>
      <c r="P97" s="78">
        <f t="shared" si="71"/>
        <v>0</v>
      </c>
      <c r="Q97" s="78">
        <f t="shared" si="71"/>
        <v>0</v>
      </c>
      <c r="R97" s="78">
        <f t="shared" si="71"/>
        <v>0</v>
      </c>
      <c r="S97" s="78">
        <f t="shared" si="71"/>
        <v>0</v>
      </c>
      <c r="T97" s="78">
        <f>SUM(U97:Z97)</f>
        <v>0</v>
      </c>
      <c r="U97" s="78">
        <f aca="true" t="shared" si="72" ref="U97:Z97">SUM(U99:U101)</f>
        <v>0</v>
      </c>
      <c r="V97" s="78">
        <f t="shared" si="72"/>
        <v>0</v>
      </c>
      <c r="W97" s="78">
        <f t="shared" si="72"/>
        <v>0</v>
      </c>
      <c r="X97" s="78">
        <f t="shared" si="72"/>
        <v>0</v>
      </c>
      <c r="Y97" s="78">
        <f t="shared" si="72"/>
        <v>0</v>
      </c>
      <c r="Z97" s="78">
        <f t="shared" si="72"/>
        <v>0</v>
      </c>
      <c r="AA97" s="78">
        <v>0</v>
      </c>
    </row>
    <row r="98" spans="1:27" s="35" customFormat="1" ht="15.75">
      <c r="A98" s="70" t="s">
        <v>2</v>
      </c>
      <c r="B98" s="31"/>
      <c r="C98" s="14"/>
      <c r="D98" s="14"/>
      <c r="E98" s="45"/>
      <c r="F98" s="46"/>
      <c r="G98" s="46"/>
      <c r="H98" s="46"/>
      <c r="I98" s="46"/>
      <c r="J98" s="46"/>
      <c r="K98" s="46"/>
      <c r="L98" s="46"/>
      <c r="M98" s="45"/>
      <c r="N98" s="46"/>
      <c r="O98" s="46"/>
      <c r="P98" s="46"/>
      <c r="Q98" s="46"/>
      <c r="R98" s="46"/>
      <c r="S98" s="46"/>
      <c r="T98" s="45"/>
      <c r="U98" s="46"/>
      <c r="V98" s="46"/>
      <c r="W98" s="46"/>
      <c r="X98" s="46"/>
      <c r="Y98" s="46"/>
      <c r="Z98" s="46"/>
      <c r="AA98" s="46"/>
    </row>
    <row r="99" spans="1:27" s="35" customFormat="1" ht="37.5" customHeight="1">
      <c r="A99" s="34" t="s">
        <v>79</v>
      </c>
      <c r="B99" s="31" t="s">
        <v>74</v>
      </c>
      <c r="C99" s="14"/>
      <c r="D99" s="14"/>
      <c r="E99" s="45">
        <f>SUM(F99:L99)</f>
        <v>0</v>
      </c>
      <c r="F99" s="46"/>
      <c r="G99" s="46"/>
      <c r="H99" s="46"/>
      <c r="I99" s="46"/>
      <c r="J99" s="46"/>
      <c r="K99" s="46"/>
      <c r="L99" s="46"/>
      <c r="M99" s="45">
        <f>SUM(N99:S99)</f>
        <v>0</v>
      </c>
      <c r="N99" s="46"/>
      <c r="O99" s="46"/>
      <c r="P99" s="46"/>
      <c r="Q99" s="46"/>
      <c r="R99" s="46"/>
      <c r="S99" s="46"/>
      <c r="T99" s="45">
        <f>SUM(U99:Z99)</f>
        <v>0</v>
      </c>
      <c r="U99" s="46"/>
      <c r="V99" s="46"/>
      <c r="W99" s="46"/>
      <c r="X99" s="46"/>
      <c r="Y99" s="46"/>
      <c r="Z99" s="46"/>
      <c r="AA99" s="46"/>
    </row>
    <row r="100" spans="1:27" s="35" customFormat="1" ht="37.5" customHeight="1">
      <c r="A100" s="34" t="s">
        <v>77</v>
      </c>
      <c r="B100" s="31" t="s">
        <v>75</v>
      </c>
      <c r="C100" s="14"/>
      <c r="D100" s="14"/>
      <c r="E100" s="45">
        <f>SUM(F100:L100)</f>
        <v>0</v>
      </c>
      <c r="F100" s="46"/>
      <c r="G100" s="46"/>
      <c r="H100" s="46"/>
      <c r="I100" s="46"/>
      <c r="J100" s="46"/>
      <c r="K100" s="46"/>
      <c r="L100" s="46"/>
      <c r="M100" s="45">
        <f>SUM(N100:S100)</f>
        <v>0</v>
      </c>
      <c r="N100" s="46"/>
      <c r="O100" s="46"/>
      <c r="P100" s="46"/>
      <c r="Q100" s="46"/>
      <c r="R100" s="46"/>
      <c r="S100" s="46"/>
      <c r="T100" s="45">
        <f>SUM(U100:Z100)</f>
        <v>0</v>
      </c>
      <c r="U100" s="46"/>
      <c r="V100" s="46"/>
      <c r="W100" s="46"/>
      <c r="X100" s="46"/>
      <c r="Y100" s="46"/>
      <c r="Z100" s="46"/>
      <c r="AA100" s="46"/>
    </row>
    <row r="101" spans="1:27" s="35" customFormat="1" ht="37.5" customHeight="1">
      <c r="A101" s="34" t="s">
        <v>78</v>
      </c>
      <c r="B101" s="31" t="s">
        <v>76</v>
      </c>
      <c r="C101" s="14"/>
      <c r="D101" s="14"/>
      <c r="E101" s="45">
        <f>SUM(F101:L101)</f>
        <v>0</v>
      </c>
      <c r="F101" s="46"/>
      <c r="G101" s="46"/>
      <c r="H101" s="46"/>
      <c r="I101" s="46"/>
      <c r="J101" s="46"/>
      <c r="K101" s="46"/>
      <c r="L101" s="46"/>
      <c r="M101" s="45">
        <f>SUM(N101:S101)</f>
        <v>0</v>
      </c>
      <c r="N101" s="46"/>
      <c r="O101" s="46"/>
      <c r="P101" s="46"/>
      <c r="Q101" s="46"/>
      <c r="R101" s="46"/>
      <c r="S101" s="46"/>
      <c r="T101" s="45">
        <f>SUM(U101:Z101)</f>
        <v>0</v>
      </c>
      <c r="U101" s="46"/>
      <c r="V101" s="46"/>
      <c r="W101" s="46"/>
      <c r="X101" s="46"/>
      <c r="Y101" s="46"/>
      <c r="Z101" s="46"/>
      <c r="AA101" s="46"/>
    </row>
    <row r="102" spans="1:27" s="35" customFormat="1" ht="37.5" customHeight="1">
      <c r="A102" s="76" t="s">
        <v>80</v>
      </c>
      <c r="B102" s="77" t="s">
        <v>81</v>
      </c>
      <c r="C102" s="73" t="s">
        <v>26</v>
      </c>
      <c r="D102" s="73"/>
      <c r="E102" s="78">
        <f>SUM(F102:L102)</f>
        <v>0</v>
      </c>
      <c r="F102" s="78">
        <f aca="true" t="shared" si="73" ref="F102:Z102">SUM(F103)</f>
        <v>0</v>
      </c>
      <c r="G102" s="78">
        <f t="shared" si="73"/>
        <v>0</v>
      </c>
      <c r="H102" s="78">
        <f t="shared" si="73"/>
        <v>0</v>
      </c>
      <c r="I102" s="78">
        <f t="shared" si="73"/>
        <v>0</v>
      </c>
      <c r="J102" s="78">
        <f t="shared" si="73"/>
        <v>0</v>
      </c>
      <c r="K102" s="78">
        <f t="shared" si="73"/>
        <v>0</v>
      </c>
      <c r="L102" s="78">
        <f t="shared" si="73"/>
        <v>0</v>
      </c>
      <c r="M102" s="78">
        <f>SUM(N102:S102)</f>
        <v>0</v>
      </c>
      <c r="N102" s="78">
        <f t="shared" si="73"/>
        <v>0</v>
      </c>
      <c r="O102" s="78">
        <f t="shared" si="73"/>
        <v>0</v>
      </c>
      <c r="P102" s="78">
        <f t="shared" si="73"/>
        <v>0</v>
      </c>
      <c r="Q102" s="78">
        <f t="shared" si="73"/>
        <v>0</v>
      </c>
      <c r="R102" s="78">
        <f t="shared" si="73"/>
        <v>0</v>
      </c>
      <c r="S102" s="78">
        <f t="shared" si="73"/>
        <v>0</v>
      </c>
      <c r="T102" s="78">
        <f>SUM(U102:Z102)</f>
        <v>0</v>
      </c>
      <c r="U102" s="78">
        <f t="shared" si="73"/>
        <v>0</v>
      </c>
      <c r="V102" s="78">
        <f t="shared" si="73"/>
        <v>0</v>
      </c>
      <c r="W102" s="78">
        <f t="shared" si="73"/>
        <v>0</v>
      </c>
      <c r="X102" s="78">
        <f t="shared" si="73"/>
        <v>0</v>
      </c>
      <c r="Y102" s="78">
        <f t="shared" si="73"/>
        <v>0</v>
      </c>
      <c r="Z102" s="78">
        <f t="shared" si="73"/>
        <v>0</v>
      </c>
      <c r="AA102" s="78">
        <v>0</v>
      </c>
    </row>
    <row r="103" spans="1:27" s="35" customFormat="1" ht="63">
      <c r="A103" s="34" t="s">
        <v>82</v>
      </c>
      <c r="B103" s="31" t="s">
        <v>83</v>
      </c>
      <c r="C103" s="14">
        <v>610</v>
      </c>
      <c r="D103" s="14"/>
      <c r="E103" s="45">
        <f>SUM(F103:L103)</f>
        <v>0</v>
      </c>
      <c r="F103" s="46"/>
      <c r="G103" s="46"/>
      <c r="H103" s="46"/>
      <c r="I103" s="46"/>
      <c r="J103" s="46"/>
      <c r="K103" s="46"/>
      <c r="L103" s="46"/>
      <c r="M103" s="45">
        <f>SUM(N103:S103)</f>
        <v>0</v>
      </c>
      <c r="N103" s="46"/>
      <c r="O103" s="46"/>
      <c r="P103" s="46"/>
      <c r="Q103" s="46"/>
      <c r="R103" s="46"/>
      <c r="S103" s="46"/>
      <c r="T103" s="45">
        <f>SUM(U103:Z103)</f>
        <v>0</v>
      </c>
      <c r="U103" s="46"/>
      <c r="V103" s="46"/>
      <c r="W103" s="46"/>
      <c r="X103" s="46"/>
      <c r="Y103" s="46"/>
      <c r="Z103" s="46"/>
      <c r="AA103" s="46"/>
    </row>
    <row r="105" spans="1:27" ht="15.75">
      <c r="A105" s="130" t="s">
        <v>84</v>
      </c>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row>
    <row r="106" spans="1:27" ht="15.75">
      <c r="A106" s="130" t="s">
        <v>85</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row>
    <row r="107" spans="1:27" ht="102" customHeight="1">
      <c r="A107" s="129" t="s">
        <v>86</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row>
    <row r="108" spans="1:27" ht="35.25" customHeight="1">
      <c r="A108" s="131" t="s">
        <v>102</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row>
    <row r="109" spans="1:27" ht="38.25" customHeight="1">
      <c r="A109" s="129" t="s">
        <v>103</v>
      </c>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row>
    <row r="110" spans="1:27" ht="33.75" customHeight="1">
      <c r="A110" s="129" t="s">
        <v>104</v>
      </c>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row>
    <row r="111" spans="1:27" ht="15.75">
      <c r="A111" s="132" t="s">
        <v>129</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row>
    <row r="112" spans="1:27" ht="15.75">
      <c r="A112" s="130" t="s">
        <v>105</v>
      </c>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row>
    <row r="113" spans="1:27" ht="32.25" customHeight="1">
      <c r="A113" s="129" t="s">
        <v>106</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row>
    <row r="115" ht="15.75">
      <c r="E115" s="58"/>
    </row>
    <row r="117" ht="15.75">
      <c r="F117" s="58"/>
    </row>
  </sheetData>
  <sheetProtection selectLockedCells="1" selectUnlockedCells="1"/>
  <mergeCells count="26">
    <mergeCell ref="B55:B56"/>
    <mergeCell ref="A55:A56"/>
    <mergeCell ref="C55:C56"/>
    <mergeCell ref="B58:B60"/>
    <mergeCell ref="M4:S4"/>
    <mergeCell ref="E4:L4"/>
    <mergeCell ref="C58:C60"/>
    <mergeCell ref="B37:B39"/>
    <mergeCell ref="A1:AA1"/>
    <mergeCell ref="A109:AA109"/>
    <mergeCell ref="A3:A5"/>
    <mergeCell ref="B3:B5"/>
    <mergeCell ref="C3:C5"/>
    <mergeCell ref="E3:AA3"/>
    <mergeCell ref="D3:D5"/>
    <mergeCell ref="A58:A60"/>
    <mergeCell ref="T4:Z4"/>
    <mergeCell ref="AA4:AA5"/>
    <mergeCell ref="A113:AA113"/>
    <mergeCell ref="A105:AA105"/>
    <mergeCell ref="A106:AA106"/>
    <mergeCell ref="A107:AA107"/>
    <mergeCell ref="A108:AA108"/>
    <mergeCell ref="A110:AA110"/>
    <mergeCell ref="A112:AA112"/>
    <mergeCell ref="A111:AA111"/>
  </mergeCells>
  <printOptions/>
  <pageMargins left="0.1968503937007874" right="0.1968503937007874" top="0.5905511811023623" bottom="0.3937007874015748" header="0" footer="0"/>
  <pageSetup fitToHeight="0" fitToWidth="0"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1:J124"/>
  <sheetViews>
    <sheetView tabSelected="1" zoomScale="90" zoomScaleNormal="90" zoomScalePageLayoutView="0" workbookViewId="0" topLeftCell="A43">
      <selection activeCell="A61" sqref="A61:J61"/>
    </sheetView>
  </sheetViews>
  <sheetFormatPr defaultColWidth="9.140625" defaultRowHeight="12.75"/>
  <cols>
    <col min="1" max="1" width="8.00390625" style="40" customWidth="1"/>
    <col min="2" max="2" width="75.00390625" style="0" customWidth="1"/>
    <col min="3" max="4" width="10.7109375" style="0" customWidth="1"/>
    <col min="5" max="5" width="15.7109375" style="0" customWidth="1"/>
    <col min="6" max="6" width="12.57421875" style="0" customWidth="1"/>
    <col min="7" max="7" width="19.7109375" style="0" customWidth="1"/>
    <col min="8" max="8" width="18.8515625" style="0" customWidth="1"/>
    <col min="9" max="9" width="19.140625" style="0" customWidth="1"/>
    <col min="10" max="10" width="19.421875" style="0" customWidth="1"/>
  </cols>
  <sheetData>
    <row r="1" spans="1:10" s="7" customFormat="1" ht="27" customHeight="1">
      <c r="A1" s="167" t="s">
        <v>88</v>
      </c>
      <c r="B1" s="167"/>
      <c r="C1" s="167"/>
      <c r="D1" s="167"/>
      <c r="E1" s="167"/>
      <c r="F1" s="167"/>
      <c r="G1" s="167"/>
      <c r="H1" s="167"/>
      <c r="I1" s="167"/>
      <c r="J1" s="167"/>
    </row>
    <row r="2" spans="1:10" s="8" customFormat="1" ht="30.75" customHeight="1">
      <c r="A2" s="168" t="s">
        <v>91</v>
      </c>
      <c r="B2" s="134" t="s">
        <v>1</v>
      </c>
      <c r="C2" s="134" t="s">
        <v>87</v>
      </c>
      <c r="D2" s="134" t="s">
        <v>5</v>
      </c>
      <c r="E2" s="170" t="s">
        <v>130</v>
      </c>
      <c r="F2" s="134" t="s">
        <v>131</v>
      </c>
      <c r="G2" s="140" t="s">
        <v>24</v>
      </c>
      <c r="H2" s="140"/>
      <c r="I2" s="140"/>
      <c r="J2" s="140"/>
    </row>
    <row r="3" spans="1:10" s="8" customFormat="1" ht="66" customHeight="1">
      <c r="A3" s="169"/>
      <c r="B3" s="136"/>
      <c r="C3" s="136"/>
      <c r="D3" s="136"/>
      <c r="E3" s="171"/>
      <c r="F3" s="136"/>
      <c r="G3" s="11" t="s">
        <v>292</v>
      </c>
      <c r="H3" s="11" t="s">
        <v>293</v>
      </c>
      <c r="I3" s="11" t="s">
        <v>294</v>
      </c>
      <c r="J3" s="11" t="s">
        <v>25</v>
      </c>
    </row>
    <row r="4" spans="1:10" s="8" customFormat="1" ht="14.25" customHeight="1">
      <c r="A4" s="36">
        <v>1</v>
      </c>
      <c r="B4" s="11">
        <v>2</v>
      </c>
      <c r="C4" s="11">
        <v>3</v>
      </c>
      <c r="D4" s="11">
        <v>4</v>
      </c>
      <c r="E4" s="11"/>
      <c r="F4" s="11"/>
      <c r="G4" s="12">
        <v>5</v>
      </c>
      <c r="H4" s="12">
        <v>6</v>
      </c>
      <c r="I4" s="12">
        <v>7</v>
      </c>
      <c r="J4" s="12">
        <v>8</v>
      </c>
    </row>
    <row r="5" spans="1:10" s="6" customFormat="1" ht="19.5" customHeight="1">
      <c r="A5" s="41">
        <v>1</v>
      </c>
      <c r="B5" s="13" t="s">
        <v>111</v>
      </c>
      <c r="C5" s="16" t="s">
        <v>89</v>
      </c>
      <c r="D5" s="16" t="s">
        <v>7</v>
      </c>
      <c r="E5" s="16"/>
      <c r="F5" s="16"/>
      <c r="G5" s="18">
        <f>G15+G9</f>
        <v>8571178.32</v>
      </c>
      <c r="H5" s="18">
        <f>H15+H9</f>
        <v>8472751.29</v>
      </c>
      <c r="I5" s="18">
        <f>I15+I9</f>
        <v>8639241.24</v>
      </c>
      <c r="J5" s="18">
        <f>J9+J15</f>
        <v>0</v>
      </c>
    </row>
    <row r="6" spans="1:10" s="6" customFormat="1" ht="15.75">
      <c r="A6" s="41"/>
      <c r="B6" s="13" t="s">
        <v>2</v>
      </c>
      <c r="C6" s="16"/>
      <c r="D6" s="16"/>
      <c r="E6" s="16"/>
      <c r="F6" s="16"/>
      <c r="G6" s="18"/>
      <c r="H6" s="38"/>
      <c r="I6" s="38"/>
      <c r="J6" s="38"/>
    </row>
    <row r="7" spans="1:10" s="6" customFormat="1" ht="153.75" customHeight="1">
      <c r="A7" s="41" t="s">
        <v>194</v>
      </c>
      <c r="B7" s="80" t="s">
        <v>189</v>
      </c>
      <c r="C7" s="16" t="s">
        <v>190</v>
      </c>
      <c r="D7" s="16" t="s">
        <v>7</v>
      </c>
      <c r="E7" s="16"/>
      <c r="F7" s="16"/>
      <c r="G7" s="18"/>
      <c r="H7" s="38"/>
      <c r="I7" s="38"/>
      <c r="J7" s="38"/>
    </row>
    <row r="8" spans="1:10" s="6" customFormat="1" ht="47.25" customHeight="1">
      <c r="A8" s="41" t="s">
        <v>195</v>
      </c>
      <c r="B8" s="13" t="s">
        <v>156</v>
      </c>
      <c r="C8" s="16" t="s">
        <v>155</v>
      </c>
      <c r="D8" s="16" t="s">
        <v>7</v>
      </c>
      <c r="E8" s="16"/>
      <c r="F8" s="16"/>
      <c r="G8" s="18"/>
      <c r="H8" s="38"/>
      <c r="I8" s="38"/>
      <c r="J8" s="38"/>
    </row>
    <row r="9" spans="1:10" s="6" customFormat="1" ht="33.75" customHeight="1">
      <c r="A9" s="41" t="s">
        <v>196</v>
      </c>
      <c r="B9" s="13" t="s">
        <v>145</v>
      </c>
      <c r="C9" s="16" t="s">
        <v>92</v>
      </c>
      <c r="D9" s="16" t="s">
        <v>7</v>
      </c>
      <c r="E9" s="16"/>
      <c r="F9" s="16"/>
      <c r="G9" s="18">
        <f>G11</f>
        <v>0</v>
      </c>
      <c r="H9" s="37"/>
      <c r="I9" s="37"/>
      <c r="J9" s="37"/>
    </row>
    <row r="10" spans="1:10" s="6" customFormat="1" ht="17.25" customHeight="1">
      <c r="A10" s="41"/>
      <c r="B10" s="13" t="s">
        <v>2</v>
      </c>
      <c r="C10" s="16"/>
      <c r="D10" s="16"/>
      <c r="E10" s="16"/>
      <c r="F10" s="16"/>
      <c r="G10" s="19"/>
      <c r="H10" s="37"/>
      <c r="I10" s="37"/>
      <c r="J10" s="37"/>
    </row>
    <row r="11" spans="1:10" s="6" customFormat="1" ht="19.5" customHeight="1">
      <c r="A11" s="41" t="s">
        <v>218</v>
      </c>
      <c r="B11" s="61" t="s">
        <v>132</v>
      </c>
      <c r="C11" s="16" t="s">
        <v>133</v>
      </c>
      <c r="D11" s="16" t="s">
        <v>7</v>
      </c>
      <c r="E11" s="16" t="s">
        <v>7</v>
      </c>
      <c r="F11" s="16"/>
      <c r="G11" s="19">
        <f>G12</f>
        <v>0</v>
      </c>
      <c r="H11" s="37"/>
      <c r="I11" s="37"/>
      <c r="J11" s="37"/>
    </row>
    <row r="12" spans="1:10" s="6" customFormat="1" ht="19.5" customHeight="1">
      <c r="A12" s="41"/>
      <c r="B12" s="62" t="s">
        <v>134</v>
      </c>
      <c r="C12" s="16" t="s">
        <v>136</v>
      </c>
      <c r="D12" s="16"/>
      <c r="E12" s="16"/>
      <c r="F12" s="16"/>
      <c r="G12" s="19">
        <f>'раздел 1 '!H7</f>
        <v>0</v>
      </c>
      <c r="H12" s="37"/>
      <c r="I12" s="37"/>
      <c r="J12" s="37"/>
    </row>
    <row r="13" spans="1:10" s="6" customFormat="1" ht="19.5" customHeight="1">
      <c r="A13" s="41"/>
      <c r="B13" s="62" t="s">
        <v>135</v>
      </c>
      <c r="C13" s="16" t="s">
        <v>137</v>
      </c>
      <c r="D13" s="16"/>
      <c r="E13" s="16"/>
      <c r="F13" s="16"/>
      <c r="G13" s="19"/>
      <c r="H13" s="37"/>
      <c r="I13" s="37"/>
      <c r="J13" s="37"/>
    </row>
    <row r="14" spans="1:10" s="6" customFormat="1" ht="19.5" customHeight="1">
      <c r="A14" s="41" t="s">
        <v>219</v>
      </c>
      <c r="B14" s="62" t="s">
        <v>192</v>
      </c>
      <c r="C14" s="16" t="s">
        <v>191</v>
      </c>
      <c r="D14" s="16"/>
      <c r="E14" s="16"/>
      <c r="F14" s="16"/>
      <c r="G14" s="19"/>
      <c r="H14" s="37"/>
      <c r="I14" s="37"/>
      <c r="J14" s="37"/>
    </row>
    <row r="15" spans="1:10" s="6" customFormat="1" ht="36" customHeight="1">
      <c r="A15" s="41" t="s">
        <v>197</v>
      </c>
      <c r="B15" s="13" t="s">
        <v>148</v>
      </c>
      <c r="C15" s="16" t="s">
        <v>93</v>
      </c>
      <c r="D15" s="16" t="s">
        <v>7</v>
      </c>
      <c r="E15" s="16"/>
      <c r="F15" s="16"/>
      <c r="G15" s="66">
        <f>G17+G21+G33</f>
        <v>8571178.32</v>
      </c>
      <c r="H15" s="66">
        <f>H17+H21+H33</f>
        <v>8472751.29</v>
      </c>
      <c r="I15" s="66">
        <f>I17+I21+I33</f>
        <v>8639241.24</v>
      </c>
      <c r="J15" s="18">
        <f>SUM(J17:J33)</f>
        <v>0</v>
      </c>
    </row>
    <row r="16" spans="1:10" s="6" customFormat="1" ht="15.75">
      <c r="A16" s="41"/>
      <c r="B16" s="13" t="s">
        <v>2</v>
      </c>
      <c r="C16" s="16"/>
      <c r="D16" s="16"/>
      <c r="E16" s="16"/>
      <c r="F16" s="16"/>
      <c r="G16" s="19"/>
      <c r="H16" s="19"/>
      <c r="I16" s="19"/>
      <c r="J16" s="19"/>
    </row>
    <row r="17" spans="1:10" s="6" customFormat="1" ht="35.25" customHeight="1">
      <c r="A17" s="41" t="s">
        <v>220</v>
      </c>
      <c r="B17" s="13" t="s">
        <v>95</v>
      </c>
      <c r="C17" s="16" t="s">
        <v>94</v>
      </c>
      <c r="D17" s="16" t="s">
        <v>7</v>
      </c>
      <c r="E17" s="16"/>
      <c r="F17" s="16"/>
      <c r="G17" s="66">
        <f>G19</f>
        <v>3257314.08</v>
      </c>
      <c r="H17" s="66">
        <f>H19</f>
        <v>3257314.08</v>
      </c>
      <c r="I17" s="66">
        <f>I19</f>
        <v>3257314.08</v>
      </c>
      <c r="J17" s="18">
        <v>0</v>
      </c>
    </row>
    <row r="18" spans="1:10" s="6" customFormat="1" ht="17.25" customHeight="1">
      <c r="A18" s="41"/>
      <c r="B18" s="13" t="s">
        <v>2</v>
      </c>
      <c r="C18" s="16"/>
      <c r="D18" s="16"/>
      <c r="E18" s="16"/>
      <c r="F18" s="16"/>
      <c r="G18" s="45"/>
      <c r="H18" s="45"/>
      <c r="I18" s="45"/>
      <c r="J18" s="19"/>
    </row>
    <row r="19" spans="1:10" s="6" customFormat="1" ht="19.5" customHeight="1">
      <c r="A19" s="41" t="s">
        <v>193</v>
      </c>
      <c r="B19" s="13" t="s">
        <v>201</v>
      </c>
      <c r="C19" s="16" t="s">
        <v>199</v>
      </c>
      <c r="D19" s="16"/>
      <c r="E19" s="16"/>
      <c r="F19" s="16"/>
      <c r="G19" s="45">
        <f>'раздел 1 '!F63+'раздел 1 '!G63</f>
        <v>3257314.08</v>
      </c>
      <c r="H19" s="45">
        <f>'раздел 1 '!N63+'раздел 1 '!O63</f>
        <v>3257314.08</v>
      </c>
      <c r="I19" s="45">
        <f>'раздел 1 '!U63+'раздел 1 '!V63</f>
        <v>3257314.08</v>
      </c>
      <c r="J19" s="19">
        <v>0</v>
      </c>
    </row>
    <row r="20" spans="1:10" s="6" customFormat="1" ht="18.75" customHeight="1">
      <c r="A20" s="41" t="s">
        <v>198</v>
      </c>
      <c r="B20" s="13" t="s">
        <v>202</v>
      </c>
      <c r="C20" s="16" t="s">
        <v>200</v>
      </c>
      <c r="D20" s="16"/>
      <c r="E20" s="16"/>
      <c r="F20" s="16"/>
      <c r="G20" s="45"/>
      <c r="H20" s="45"/>
      <c r="I20" s="45"/>
      <c r="J20" s="19"/>
    </row>
    <row r="21" spans="1:10" s="6" customFormat="1" ht="34.5" customHeight="1">
      <c r="A21" s="41" t="s">
        <v>203</v>
      </c>
      <c r="B21" s="13" t="s">
        <v>96</v>
      </c>
      <c r="C21" s="16" t="s">
        <v>97</v>
      </c>
      <c r="D21" s="16" t="s">
        <v>7</v>
      </c>
      <c r="E21" s="16"/>
      <c r="F21" s="16"/>
      <c r="G21" s="66">
        <f>G23</f>
        <v>5108630.48</v>
      </c>
      <c r="H21" s="66">
        <f>H23</f>
        <v>5085437.21</v>
      </c>
      <c r="I21" s="66">
        <f>I23</f>
        <v>5251927.16</v>
      </c>
      <c r="J21" s="18">
        <v>0</v>
      </c>
    </row>
    <row r="22" spans="1:10" s="6" customFormat="1" ht="18.75" customHeight="1">
      <c r="A22" s="41"/>
      <c r="B22" s="13" t="s">
        <v>2</v>
      </c>
      <c r="C22" s="16"/>
      <c r="D22" s="16"/>
      <c r="E22" s="16"/>
      <c r="F22" s="16"/>
      <c r="G22" s="45"/>
      <c r="H22" s="45"/>
      <c r="I22" s="45"/>
      <c r="J22" s="19"/>
    </row>
    <row r="23" spans="1:10" s="6" customFormat="1" ht="18.75" customHeight="1">
      <c r="A23" s="41" t="s">
        <v>205</v>
      </c>
      <c r="B23" s="13" t="s">
        <v>132</v>
      </c>
      <c r="C23" s="16" t="s">
        <v>206</v>
      </c>
      <c r="D23" s="16" t="s">
        <v>7</v>
      </c>
      <c r="E23" s="16"/>
      <c r="F23" s="16"/>
      <c r="G23" s="45">
        <f>'раздел 1 '!H63-G9</f>
        <v>5108630.48</v>
      </c>
      <c r="H23" s="45">
        <f>'раздел 1 '!P63</f>
        <v>5085437.21</v>
      </c>
      <c r="I23" s="45">
        <f>'раздел 1 '!W63</f>
        <v>5251927.16</v>
      </c>
      <c r="J23" s="19">
        <v>0</v>
      </c>
    </row>
    <row r="24" spans="1:10" s="6" customFormat="1" ht="19.5" customHeight="1">
      <c r="A24" s="41"/>
      <c r="B24" s="13" t="s">
        <v>134</v>
      </c>
      <c r="C24" s="16" t="s">
        <v>207</v>
      </c>
      <c r="D24" s="16"/>
      <c r="E24" s="16"/>
      <c r="F24" s="16"/>
      <c r="G24" s="45"/>
      <c r="H24" s="45"/>
      <c r="I24" s="45"/>
      <c r="J24" s="19"/>
    </row>
    <row r="25" spans="1:10" s="6" customFormat="1" ht="17.25" customHeight="1">
      <c r="A25" s="41" t="s">
        <v>204</v>
      </c>
      <c r="B25" s="13" t="s">
        <v>209</v>
      </c>
      <c r="C25" s="16" t="s">
        <v>208</v>
      </c>
      <c r="D25" s="16" t="s">
        <v>7</v>
      </c>
      <c r="E25" s="16"/>
      <c r="F25" s="16"/>
      <c r="G25" s="45"/>
      <c r="H25" s="45"/>
      <c r="I25" s="45"/>
      <c r="J25" s="19"/>
    </row>
    <row r="26" spans="1:10" s="6" customFormat="1" ht="27" customHeight="1">
      <c r="A26" s="41" t="s">
        <v>221</v>
      </c>
      <c r="B26" s="13" t="s">
        <v>140</v>
      </c>
      <c r="C26" s="16" t="s">
        <v>98</v>
      </c>
      <c r="D26" s="16" t="s">
        <v>7</v>
      </c>
      <c r="E26" s="16"/>
      <c r="F26" s="16"/>
      <c r="G26" s="19"/>
      <c r="H26" s="19"/>
      <c r="I26" s="19"/>
      <c r="J26" s="19"/>
    </row>
    <row r="27" spans="1:10" s="6" customFormat="1" ht="19.5" customHeight="1">
      <c r="A27" s="41"/>
      <c r="B27" s="62" t="s">
        <v>134</v>
      </c>
      <c r="C27" s="16" t="s">
        <v>138</v>
      </c>
      <c r="D27" s="16" t="s">
        <v>7</v>
      </c>
      <c r="E27" s="16"/>
      <c r="F27" s="16"/>
      <c r="G27" s="19"/>
      <c r="H27" s="19"/>
      <c r="I27" s="19"/>
      <c r="J27" s="19"/>
    </row>
    <row r="28" spans="1:10" s="6" customFormat="1" ht="19.5" customHeight="1">
      <c r="A28" s="41"/>
      <c r="B28" s="62" t="s">
        <v>135</v>
      </c>
      <c r="C28" s="16" t="s">
        <v>139</v>
      </c>
      <c r="D28" s="16"/>
      <c r="E28" s="16"/>
      <c r="F28" s="16"/>
      <c r="G28" s="19"/>
      <c r="H28" s="19"/>
      <c r="I28" s="19"/>
      <c r="J28" s="19"/>
    </row>
    <row r="29" spans="1:10" s="6" customFormat="1" ht="19.5" customHeight="1">
      <c r="A29" s="41" t="s">
        <v>222</v>
      </c>
      <c r="B29" s="59" t="s">
        <v>158</v>
      </c>
      <c r="C29" s="16" t="s">
        <v>157</v>
      </c>
      <c r="D29" s="16" t="s">
        <v>7</v>
      </c>
      <c r="E29" s="16"/>
      <c r="F29" s="16"/>
      <c r="G29" s="19"/>
      <c r="H29" s="19"/>
      <c r="I29" s="19"/>
      <c r="J29" s="19"/>
    </row>
    <row r="30" spans="1:10" s="6" customFormat="1" ht="17.25" customHeight="1">
      <c r="A30" s="41"/>
      <c r="B30" s="13" t="s">
        <v>2</v>
      </c>
      <c r="C30" s="16"/>
      <c r="D30" s="16"/>
      <c r="E30" s="16"/>
      <c r="F30" s="16"/>
      <c r="G30" s="19"/>
      <c r="H30" s="19"/>
      <c r="I30" s="19"/>
      <c r="J30" s="19"/>
    </row>
    <row r="31" spans="1:10" s="6" customFormat="1" ht="19.5" customHeight="1">
      <c r="A31" s="41" t="s">
        <v>210</v>
      </c>
      <c r="B31" s="81" t="s">
        <v>132</v>
      </c>
      <c r="C31" s="16" t="s">
        <v>212</v>
      </c>
      <c r="D31" s="16" t="s">
        <v>7</v>
      </c>
      <c r="E31" s="16"/>
      <c r="F31" s="16"/>
      <c r="G31" s="19"/>
      <c r="H31" s="19"/>
      <c r="I31" s="19"/>
      <c r="J31" s="19"/>
    </row>
    <row r="32" spans="1:10" s="6" customFormat="1" ht="19.5" customHeight="1">
      <c r="A32" s="41" t="s">
        <v>211</v>
      </c>
      <c r="B32" s="62" t="s">
        <v>209</v>
      </c>
      <c r="C32" s="16" t="s">
        <v>213</v>
      </c>
      <c r="D32" s="16" t="s">
        <v>7</v>
      </c>
      <c r="E32" s="16"/>
      <c r="F32" s="16"/>
      <c r="G32" s="19"/>
      <c r="H32" s="19"/>
      <c r="I32" s="19"/>
      <c r="J32" s="19"/>
    </row>
    <row r="33" spans="1:10" s="6" customFormat="1" ht="21" customHeight="1">
      <c r="A33" s="41" t="s">
        <v>223</v>
      </c>
      <c r="B33" s="13" t="s">
        <v>99</v>
      </c>
      <c r="C33" s="16" t="s">
        <v>108</v>
      </c>
      <c r="D33" s="16" t="s">
        <v>7</v>
      </c>
      <c r="E33" s="16"/>
      <c r="F33" s="16"/>
      <c r="G33" s="66">
        <f>G35</f>
        <v>205233.76</v>
      </c>
      <c r="H33" s="66">
        <f>H35</f>
        <v>130000</v>
      </c>
      <c r="I33" s="66">
        <f>I35</f>
        <v>130000</v>
      </c>
      <c r="J33" s="18">
        <v>0</v>
      </c>
    </row>
    <row r="34" spans="1:10" s="6" customFormat="1" ht="19.5" customHeight="1">
      <c r="A34" s="41"/>
      <c r="B34" s="13" t="s">
        <v>2</v>
      </c>
      <c r="C34" s="16"/>
      <c r="D34" s="16"/>
      <c r="E34" s="16"/>
      <c r="F34" s="16"/>
      <c r="G34" s="19"/>
      <c r="H34" s="19"/>
      <c r="I34" s="19"/>
      <c r="J34" s="19"/>
    </row>
    <row r="35" spans="1:10" s="6" customFormat="1" ht="19.5" customHeight="1">
      <c r="A35" s="41" t="s">
        <v>215</v>
      </c>
      <c r="B35" s="61" t="s">
        <v>132</v>
      </c>
      <c r="C35" s="16" t="s">
        <v>141</v>
      </c>
      <c r="D35" s="16" t="s">
        <v>7</v>
      </c>
      <c r="E35" s="16"/>
      <c r="F35" s="16"/>
      <c r="G35" s="19">
        <f>'раздел 1 '!J63+'раздел 1 '!K63+'раздел 1 '!L63</f>
        <v>205233.76</v>
      </c>
      <c r="H35" s="19">
        <f>'раздел 1 '!Q63+'раздел 1 '!R63+'раздел 1 '!S63</f>
        <v>130000</v>
      </c>
      <c r="I35" s="19">
        <f>'раздел 1 '!X63+'раздел 1 '!Y63+'раздел 1 '!Z63</f>
        <v>130000</v>
      </c>
      <c r="J35" s="19">
        <v>0</v>
      </c>
    </row>
    <row r="36" spans="1:10" s="6" customFormat="1" ht="19.5" customHeight="1">
      <c r="A36" s="41"/>
      <c r="B36" s="62" t="s">
        <v>134</v>
      </c>
      <c r="C36" s="16" t="s">
        <v>142</v>
      </c>
      <c r="D36" s="16" t="s">
        <v>7</v>
      </c>
      <c r="E36" s="16"/>
      <c r="F36" s="16"/>
      <c r="G36" s="19"/>
      <c r="H36" s="19"/>
      <c r="I36" s="19"/>
      <c r="J36" s="19"/>
    </row>
    <row r="37" spans="1:10" s="6" customFormat="1" ht="19.5" customHeight="1">
      <c r="A37" s="41"/>
      <c r="B37" s="62" t="s">
        <v>135</v>
      </c>
      <c r="C37" s="16" t="s">
        <v>143</v>
      </c>
      <c r="D37" s="16"/>
      <c r="E37" s="16"/>
      <c r="F37" s="16"/>
      <c r="G37" s="19"/>
      <c r="H37" s="19"/>
      <c r="I37" s="19"/>
      <c r="J37" s="19"/>
    </row>
    <row r="38" spans="1:10" s="6" customFormat="1" ht="19.5" customHeight="1">
      <c r="A38" s="41" t="s">
        <v>214</v>
      </c>
      <c r="B38" s="82" t="s">
        <v>216</v>
      </c>
      <c r="C38" s="16" t="s">
        <v>217</v>
      </c>
      <c r="D38" s="16" t="s">
        <v>7</v>
      </c>
      <c r="E38" s="16"/>
      <c r="F38" s="16"/>
      <c r="G38" s="19"/>
      <c r="H38" s="19"/>
      <c r="I38" s="19"/>
      <c r="J38" s="19"/>
    </row>
    <row r="39" spans="1:10" s="6" customFormat="1" ht="48" customHeight="1">
      <c r="A39" s="41" t="s">
        <v>100</v>
      </c>
      <c r="B39" s="13" t="s">
        <v>144</v>
      </c>
      <c r="C39" s="16" t="s">
        <v>101</v>
      </c>
      <c r="D39" s="16" t="s">
        <v>7</v>
      </c>
      <c r="E39" s="16"/>
      <c r="F39" s="16"/>
      <c r="G39" s="66">
        <f>G15</f>
        <v>8571178.32</v>
      </c>
      <c r="H39" s="66">
        <f>H15</f>
        <v>8472751.29</v>
      </c>
      <c r="I39" s="66">
        <f>I15</f>
        <v>8639241.24</v>
      </c>
      <c r="J39" s="18">
        <f>J15</f>
        <v>0</v>
      </c>
    </row>
    <row r="40" spans="1:10" s="6" customFormat="1" ht="19.5" customHeight="1">
      <c r="A40" s="41"/>
      <c r="B40" s="59" t="s">
        <v>227</v>
      </c>
      <c r="C40" s="16" t="s">
        <v>224</v>
      </c>
      <c r="D40" s="16"/>
      <c r="E40" s="16"/>
      <c r="F40" s="16"/>
      <c r="G40" s="45">
        <f>G19+G23+G35</f>
        <v>8571178.32</v>
      </c>
      <c r="H40" s="45">
        <f>H19+H23+H35</f>
        <v>8472751.29</v>
      </c>
      <c r="I40" s="45">
        <f>I19+I23+I35</f>
        <v>8639241.24</v>
      </c>
      <c r="J40" s="19">
        <v>0</v>
      </c>
    </row>
    <row r="41" spans="1:10" s="6" customFormat="1" ht="48" customHeight="1">
      <c r="A41" s="41" t="s">
        <v>225</v>
      </c>
      <c r="B41" s="13" t="s">
        <v>228</v>
      </c>
      <c r="C41" s="16" t="s">
        <v>226</v>
      </c>
      <c r="D41" s="16" t="s">
        <v>7</v>
      </c>
      <c r="E41" s="16"/>
      <c r="F41" s="16"/>
      <c r="G41" s="66"/>
      <c r="H41" s="66"/>
      <c r="I41" s="66"/>
      <c r="J41" s="18"/>
    </row>
    <row r="42" spans="1:10" ht="15.75">
      <c r="A42" s="83"/>
      <c r="B42" s="85" t="s">
        <v>227</v>
      </c>
      <c r="C42" s="86">
        <v>26610</v>
      </c>
      <c r="D42" s="84"/>
      <c r="E42" s="84"/>
      <c r="F42" s="84"/>
      <c r="G42" s="84"/>
      <c r="H42" s="84"/>
      <c r="I42" s="84"/>
      <c r="J42" s="84"/>
    </row>
    <row r="43" spans="1:10" ht="15.75">
      <c r="A43" s="87"/>
      <c r="B43" s="60"/>
      <c r="C43" s="88"/>
      <c r="D43" s="64"/>
      <c r="E43" s="64"/>
      <c r="F43" s="64"/>
      <c r="G43" s="64"/>
      <c r="H43" s="64"/>
      <c r="I43" s="64"/>
      <c r="J43" s="64"/>
    </row>
    <row r="44" spans="1:7" ht="15.75" customHeight="1">
      <c r="A44" s="151" t="s">
        <v>244</v>
      </c>
      <c r="B44" s="151"/>
      <c r="C44" s="101"/>
      <c r="D44" s="102"/>
      <c r="E44" s="100"/>
      <c r="F44" s="60"/>
      <c r="G44" s="2"/>
    </row>
    <row r="45" spans="1:7" ht="18.75">
      <c r="A45" s="30"/>
      <c r="B45" s="1"/>
      <c r="C45" s="104" t="s">
        <v>0</v>
      </c>
      <c r="D45" s="105"/>
      <c r="E45" s="106" t="s">
        <v>20</v>
      </c>
      <c r="F45" s="104"/>
      <c r="G45" s="2"/>
    </row>
    <row r="46" spans="1:7" ht="18.75">
      <c r="A46" s="152" t="s">
        <v>229</v>
      </c>
      <c r="B46" s="152"/>
      <c r="C46" s="101"/>
      <c r="D46" s="102"/>
      <c r="E46" s="100"/>
      <c r="F46" s="60"/>
      <c r="G46" s="2"/>
    </row>
    <row r="47" spans="1:7" ht="18.75">
      <c r="A47" s="30"/>
      <c r="B47" s="1"/>
      <c r="C47" s="104" t="s">
        <v>0</v>
      </c>
      <c r="D47" s="105"/>
      <c r="E47" s="106" t="s">
        <v>20</v>
      </c>
      <c r="F47" s="104"/>
      <c r="G47" s="2"/>
    </row>
    <row r="48" spans="1:5" ht="18">
      <c r="A48" s="103"/>
      <c r="B48" s="102"/>
      <c r="C48" s="102"/>
      <c r="D48" s="102"/>
      <c r="E48" s="102"/>
    </row>
    <row r="49" spans="1:10" ht="15.75">
      <c r="A49" s="154" t="s">
        <v>171</v>
      </c>
      <c r="B49" s="154"/>
      <c r="C49" s="93"/>
      <c r="D49" s="64"/>
      <c r="E49" s="95"/>
      <c r="F49" s="95"/>
      <c r="G49" s="63"/>
      <c r="H49" s="95"/>
      <c r="I49" s="64"/>
      <c r="J49" s="95"/>
    </row>
    <row r="50" spans="1:10" ht="12.75" customHeight="1">
      <c r="A50" s="91"/>
      <c r="B50" s="91"/>
      <c r="C50" s="91"/>
      <c r="D50" s="96"/>
      <c r="E50" s="96"/>
      <c r="F50" s="91"/>
      <c r="G50" s="91"/>
      <c r="H50" s="91"/>
      <c r="I50" s="96"/>
      <c r="J50" s="96"/>
    </row>
    <row r="51" spans="1:10" ht="22.5" customHeight="1">
      <c r="A51" s="99" t="s">
        <v>245</v>
      </c>
      <c r="B51" s="108"/>
      <c r="C51" s="107"/>
      <c r="D51" s="91"/>
      <c r="E51" s="91"/>
      <c r="F51" s="91"/>
      <c r="G51" s="155"/>
      <c r="H51" s="155"/>
      <c r="I51" s="155"/>
      <c r="J51" s="155"/>
    </row>
    <row r="52" spans="1:10" ht="12.75">
      <c r="A52" s="158" t="s">
        <v>172</v>
      </c>
      <c r="B52" s="158"/>
      <c r="C52" s="92"/>
      <c r="D52" s="97"/>
      <c r="E52" s="97"/>
      <c r="F52" s="156"/>
      <c r="G52" s="156"/>
      <c r="H52" s="156"/>
      <c r="I52" s="156"/>
      <c r="J52" s="156"/>
    </row>
    <row r="53" spans="1:10" ht="12.75">
      <c r="A53" s="93"/>
      <c r="B53" s="95"/>
      <c r="C53" s="93"/>
      <c r="D53" s="95"/>
      <c r="E53" s="95"/>
      <c r="F53" s="95"/>
      <c r="G53" s="95"/>
      <c r="H53" s="95"/>
      <c r="I53" s="95"/>
      <c r="J53" s="95"/>
    </row>
    <row r="54" spans="1:10" ht="20.25">
      <c r="A54" s="94"/>
      <c r="B54" s="162" t="s">
        <v>246</v>
      </c>
      <c r="C54" s="162"/>
      <c r="D54" s="157"/>
      <c r="E54" s="157"/>
      <c r="F54" s="97"/>
      <c r="G54" s="97"/>
      <c r="H54" s="97"/>
      <c r="I54" s="157"/>
      <c r="J54" s="157"/>
    </row>
    <row r="55" spans="1:10" ht="12.75">
      <c r="A55" s="93"/>
      <c r="B55" s="8" t="s">
        <v>241</v>
      </c>
      <c r="C55" s="93"/>
      <c r="D55" s="153"/>
      <c r="E55" s="153"/>
      <c r="F55" s="95"/>
      <c r="G55" s="98"/>
      <c r="H55" s="95"/>
      <c r="I55" s="153"/>
      <c r="J55" s="153"/>
    </row>
    <row r="56" spans="1:10" ht="12.75">
      <c r="A56" s="93"/>
      <c r="B56" s="93"/>
      <c r="C56" s="93"/>
      <c r="D56" s="95"/>
      <c r="E56" s="95"/>
      <c r="F56" s="95"/>
      <c r="G56" s="95"/>
      <c r="H56" s="95"/>
      <c r="I56" s="95"/>
      <c r="J56" s="95"/>
    </row>
    <row r="57" spans="1:10" ht="12.75">
      <c r="A57" s="93"/>
      <c r="B57" s="93"/>
      <c r="C57" s="93"/>
      <c r="D57" s="95"/>
      <c r="E57" s="95"/>
      <c r="F57" s="95"/>
      <c r="G57" s="95"/>
      <c r="H57" s="95"/>
      <c r="I57" s="95"/>
      <c r="J57" s="95"/>
    </row>
    <row r="58" spans="1:10" ht="15.75">
      <c r="A58" s="154" t="s">
        <v>312</v>
      </c>
      <c r="B58" s="154"/>
      <c r="C58" s="93"/>
      <c r="D58" s="95"/>
      <c r="E58" s="95"/>
      <c r="F58" s="95"/>
      <c r="G58" s="95"/>
      <c r="H58" s="95"/>
      <c r="I58" s="95"/>
      <c r="J58" s="95"/>
    </row>
    <row r="59" spans="1:10" ht="12.75">
      <c r="A59" s="42"/>
      <c r="D59" s="64"/>
      <c r="E59" s="64"/>
      <c r="F59" s="64"/>
      <c r="G59" s="64"/>
      <c r="H59" s="64"/>
      <c r="I59" s="64"/>
      <c r="J59" s="64"/>
    </row>
    <row r="60" spans="1:10" s="2" customFormat="1" ht="18.75" customHeight="1">
      <c r="A60" s="165" t="s">
        <v>107</v>
      </c>
      <c r="B60" s="165"/>
      <c r="C60" s="165"/>
      <c r="D60" s="165"/>
      <c r="E60" s="165"/>
      <c r="F60" s="165"/>
      <c r="G60" s="165"/>
      <c r="H60" s="165"/>
      <c r="I60" s="165"/>
      <c r="J60" s="165"/>
    </row>
    <row r="61" spans="1:10" s="2" customFormat="1" ht="70.5" customHeight="1">
      <c r="A61" s="160" t="s">
        <v>146</v>
      </c>
      <c r="B61" s="160"/>
      <c r="C61" s="160"/>
      <c r="D61" s="160"/>
      <c r="E61" s="160"/>
      <c r="F61" s="160"/>
      <c r="G61" s="160"/>
      <c r="H61" s="160"/>
      <c r="I61" s="160"/>
      <c r="J61" s="160"/>
    </row>
    <row r="62" spans="1:10" s="2" customFormat="1" ht="39.75" customHeight="1">
      <c r="A62" s="166" t="s">
        <v>147</v>
      </c>
      <c r="B62" s="166"/>
      <c r="C62" s="166"/>
      <c r="D62" s="166"/>
      <c r="E62" s="166"/>
      <c r="F62" s="166"/>
      <c r="G62" s="166"/>
      <c r="H62" s="166"/>
      <c r="I62" s="166"/>
      <c r="J62" s="166"/>
    </row>
    <row r="63" spans="1:10" s="2" customFormat="1" ht="68.25" customHeight="1">
      <c r="A63" s="159" t="s">
        <v>149</v>
      </c>
      <c r="B63" s="159"/>
      <c r="C63" s="159"/>
      <c r="D63" s="159"/>
      <c r="E63" s="159"/>
      <c r="F63" s="159"/>
      <c r="G63" s="159"/>
      <c r="H63" s="159"/>
      <c r="I63" s="159"/>
      <c r="J63" s="159"/>
    </row>
    <row r="64" spans="1:10" s="2" customFormat="1" ht="21" customHeight="1">
      <c r="A64" s="165" t="s">
        <v>150</v>
      </c>
      <c r="B64" s="165"/>
      <c r="C64" s="165"/>
      <c r="D64" s="165"/>
      <c r="E64" s="165"/>
      <c r="F64" s="165"/>
      <c r="G64" s="165"/>
      <c r="H64" s="165"/>
      <c r="I64" s="165"/>
      <c r="J64" s="165"/>
    </row>
    <row r="65" spans="1:10" s="2" customFormat="1" ht="17.25" customHeight="1">
      <c r="A65" s="159" t="s">
        <v>151</v>
      </c>
      <c r="B65" s="159"/>
      <c r="C65" s="159"/>
      <c r="D65" s="159"/>
      <c r="E65" s="159"/>
      <c r="F65" s="159"/>
      <c r="G65" s="159"/>
      <c r="H65" s="159"/>
      <c r="I65" s="159"/>
      <c r="J65" s="159"/>
    </row>
    <row r="66" spans="1:10" s="2" customFormat="1" ht="20.25" customHeight="1">
      <c r="A66" s="159" t="s">
        <v>152</v>
      </c>
      <c r="B66" s="159"/>
      <c r="C66" s="159"/>
      <c r="D66" s="159"/>
      <c r="E66" s="159"/>
      <c r="F66" s="159"/>
      <c r="G66" s="159"/>
      <c r="H66" s="159"/>
      <c r="I66" s="159"/>
      <c r="J66" s="159"/>
    </row>
    <row r="67" spans="1:10" s="2" customFormat="1" ht="20.25" customHeight="1">
      <c r="A67" s="159" t="s">
        <v>153</v>
      </c>
      <c r="B67" s="159"/>
      <c r="C67" s="159"/>
      <c r="D67" s="159"/>
      <c r="E67" s="159"/>
      <c r="F67" s="159"/>
      <c r="G67" s="159"/>
      <c r="H67" s="159"/>
      <c r="I67" s="159"/>
      <c r="J67" s="159"/>
    </row>
    <row r="68" spans="1:10" s="2" customFormat="1" ht="35.25" customHeight="1">
      <c r="A68" s="160" t="s">
        <v>154</v>
      </c>
      <c r="B68" s="160"/>
      <c r="C68" s="160"/>
      <c r="D68" s="160"/>
      <c r="E68" s="160"/>
      <c r="F68" s="160"/>
      <c r="G68" s="160"/>
      <c r="H68" s="160"/>
      <c r="I68" s="160"/>
      <c r="J68" s="160"/>
    </row>
    <row r="69" spans="1:10" s="2" customFormat="1" ht="29.25" customHeight="1">
      <c r="A69" s="161"/>
      <c r="B69" s="161"/>
      <c r="C69" s="110"/>
      <c r="D69" s="95"/>
      <c r="E69" s="95"/>
      <c r="F69" s="95"/>
      <c r="G69" s="95"/>
      <c r="H69" s="109"/>
      <c r="I69" s="95"/>
      <c r="J69" s="95"/>
    </row>
    <row r="70" spans="1:10" s="2" customFormat="1" ht="4.5" customHeight="1" hidden="1">
      <c r="A70" s="89"/>
      <c r="B70" s="89"/>
      <c r="C70" s="69"/>
      <c r="D70" s="60"/>
      <c r="E70" s="60"/>
      <c r="F70" s="60"/>
      <c r="G70" s="60"/>
      <c r="H70" s="63"/>
      <c r="I70" s="60"/>
      <c r="J70" s="60"/>
    </row>
    <row r="71" spans="1:10" s="2" customFormat="1" ht="11.25" customHeight="1">
      <c r="A71" s="88"/>
      <c r="B71" s="60"/>
      <c r="C71" s="60"/>
      <c r="D71" s="67"/>
      <c r="E71" s="67"/>
      <c r="F71" s="67"/>
      <c r="G71" s="60"/>
      <c r="H71" s="67"/>
      <c r="I71" s="60"/>
      <c r="J71" s="60"/>
    </row>
    <row r="72" spans="1:10" s="2" customFormat="1" ht="11.25" customHeight="1">
      <c r="A72" s="88"/>
      <c r="B72" s="60"/>
      <c r="C72" s="60"/>
      <c r="D72" s="67"/>
      <c r="E72" s="67"/>
      <c r="F72" s="67"/>
      <c r="G72" s="60"/>
      <c r="H72" s="67"/>
      <c r="I72" s="60"/>
      <c r="J72" s="60"/>
    </row>
    <row r="73" spans="1:10" s="2" customFormat="1" ht="15.75">
      <c r="A73" s="163"/>
      <c r="B73" s="163"/>
      <c r="C73" s="60"/>
      <c r="D73" s="60"/>
      <c r="E73" s="60"/>
      <c r="F73" s="60"/>
      <c r="G73" s="60"/>
      <c r="H73" s="63"/>
      <c r="I73" s="60"/>
      <c r="J73" s="60"/>
    </row>
    <row r="74" spans="1:10" s="2" customFormat="1" ht="15.75">
      <c r="A74" s="88"/>
      <c r="B74" s="60"/>
      <c r="C74" s="60"/>
      <c r="D74" s="67"/>
      <c r="E74" s="67"/>
      <c r="F74" s="67"/>
      <c r="G74" s="60"/>
      <c r="H74" s="67"/>
      <c r="I74" s="60"/>
      <c r="J74" s="60"/>
    </row>
    <row r="75" spans="1:10" s="2" customFormat="1" ht="15.75" customHeight="1">
      <c r="A75" s="164"/>
      <c r="B75" s="164"/>
      <c r="C75" s="164"/>
      <c r="D75" s="60"/>
      <c r="E75" s="60"/>
      <c r="F75" s="60"/>
      <c r="G75" s="60"/>
      <c r="H75" s="60"/>
      <c r="I75" s="60"/>
      <c r="J75" s="60"/>
    </row>
    <row r="76" spans="1:10" ht="12.75">
      <c r="A76" s="90"/>
      <c r="B76" s="64"/>
      <c r="C76" s="64"/>
      <c r="D76" s="64"/>
      <c r="E76" s="64"/>
      <c r="F76" s="64"/>
      <c r="G76" s="64"/>
      <c r="H76" s="64"/>
      <c r="I76" s="64"/>
      <c r="J76" s="64"/>
    </row>
    <row r="77" spans="1:10" ht="12.75">
      <c r="A77" s="90"/>
      <c r="B77" s="64"/>
      <c r="C77" s="64"/>
      <c r="D77" s="64"/>
      <c r="E77" s="64"/>
      <c r="F77" s="64"/>
      <c r="G77" s="64"/>
      <c r="H77" s="64"/>
      <c r="I77" s="64"/>
      <c r="J77" s="64"/>
    </row>
    <row r="78" spans="1:10" ht="12.75">
      <c r="A78" s="90"/>
      <c r="B78" s="64"/>
      <c r="C78" s="64"/>
      <c r="D78" s="64"/>
      <c r="E78" s="64"/>
      <c r="F78" s="64"/>
      <c r="G78" s="64"/>
      <c r="H78" s="64"/>
      <c r="I78" s="64"/>
      <c r="J78" s="64"/>
    </row>
    <row r="118" spans="2:3" ht="12.75">
      <c r="B118" s="64"/>
      <c r="C118" s="64"/>
    </row>
    <row r="119" spans="2:3" ht="12.75">
      <c r="B119" s="65"/>
      <c r="C119" s="64"/>
    </row>
    <row r="120" spans="2:3" ht="12.75">
      <c r="B120" s="64"/>
      <c r="C120" s="64"/>
    </row>
    <row r="121" spans="2:3" ht="12.75">
      <c r="B121" s="64"/>
      <c r="C121" s="64"/>
    </row>
    <row r="122" spans="2:3" ht="12.75">
      <c r="B122" s="64"/>
      <c r="C122" s="64"/>
    </row>
    <row r="123" spans="2:3" ht="12.75">
      <c r="B123" s="64"/>
      <c r="C123" s="64"/>
    </row>
    <row r="124" spans="2:3" ht="12.75">
      <c r="B124" s="64"/>
      <c r="C124" s="64"/>
    </row>
  </sheetData>
  <sheetProtection/>
  <mergeCells count="32">
    <mergeCell ref="A1:J1"/>
    <mergeCell ref="A2:A3"/>
    <mergeCell ref="B2:B3"/>
    <mergeCell ref="C2:C3"/>
    <mergeCell ref="D2:D3"/>
    <mergeCell ref="E2:E3"/>
    <mergeCell ref="F2:F3"/>
    <mergeCell ref="G2:J2"/>
    <mergeCell ref="A73:B73"/>
    <mergeCell ref="A75:C75"/>
    <mergeCell ref="A60:J60"/>
    <mergeCell ref="A61:J61"/>
    <mergeCell ref="A62:J62"/>
    <mergeCell ref="A63:J63"/>
    <mergeCell ref="A64:J64"/>
    <mergeCell ref="A65:J65"/>
    <mergeCell ref="A52:B52"/>
    <mergeCell ref="A66:J66"/>
    <mergeCell ref="A67:J67"/>
    <mergeCell ref="A68:J68"/>
    <mergeCell ref="A69:B69"/>
    <mergeCell ref="B54:C54"/>
    <mergeCell ref="A44:B44"/>
    <mergeCell ref="A46:B46"/>
    <mergeCell ref="I55:J55"/>
    <mergeCell ref="D55:E55"/>
    <mergeCell ref="A58:B58"/>
    <mergeCell ref="A49:B49"/>
    <mergeCell ref="G51:J51"/>
    <mergeCell ref="F52:J52"/>
    <mergeCell ref="I54:J54"/>
    <mergeCell ref="D54:E54"/>
  </mergeCells>
  <hyperlinks>
    <hyperlink ref="B11" r:id="rId1" display="https://normativ.kontur.ru/document?moduleId=1&amp;documentId=390382#l1"/>
    <hyperlink ref="B35" r:id="rId2" display="https://normativ.kontur.ru/document?moduleId=1&amp;documentId=390382#l1"/>
    <hyperlink ref="B38" r:id="rId3" display="consultantplus://offline/ref=B10F3D0263C0FA0A7D1E86AD9547563CF9E4B6869390C820BDBA130C3C4AA0F28E7E7496BF784874A3EE2C6BFCT6o4J"/>
  </hyperlinks>
  <printOptions/>
  <pageMargins left="0.5118110236220472" right="0.5118110236220472" top="0.3937007874015748" bottom="0.7874015748031497" header="0" footer="0"/>
  <pageSetup fitToHeight="0" fitToWidth="0" horizontalDpi="600" verticalDpi="600" orientation="portrait" paperSize="9" scale="44"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Данил</dc:creator>
  <cp:keywords/>
  <dc:description/>
  <cp:lastModifiedBy>Радченко Екатерина Борисовна</cp:lastModifiedBy>
  <cp:lastPrinted>2023-01-30T08:40:33Z</cp:lastPrinted>
  <dcterms:created xsi:type="dcterms:W3CDTF">2017-01-15T17:02:10Z</dcterms:created>
  <dcterms:modified xsi:type="dcterms:W3CDTF">2023-02-01T11:06:33Z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